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kwfkankerbestrijding-my.sharepoint.com/personal/nbos_kwf_nl/Documents/Documenten/"/>
    </mc:Choice>
  </mc:AlternateContent>
  <xr:revisionPtr revIDLastSave="0" documentId="8_{97E22201-ED39-4CBF-86D4-85956AABC9EB}" xr6:coauthVersionLast="47" xr6:coauthVersionMax="47" xr10:uidLastSave="{00000000-0000-0000-0000-000000000000}"/>
  <workbookProtection workbookAlgorithmName="SHA-512" workbookHashValue="4CwDqQM0wKsJ3BxtM2H+SWqtMYrnCoB1Dnc2047Mmz5TSecgJrLmXM2IbdKQumd8J/kJfIQ6ww09YN7/7sMiVA==" workbookSaltValue="z8kE3OE330YEzuv104OorA==" workbookSpinCount="100000" lockStructure="1"/>
  <bookViews>
    <workbookView xWindow="-108" yWindow="-108" windowWidth="30936" windowHeight="16776" tabRatio="738" xr2:uid="{27CB7902-2245-4AE8-BDE0-62C9A4C2E5BB}"/>
  </bookViews>
  <sheets>
    <sheet name="Menu" sheetId="27" r:id="rId1"/>
    <sheet name="Instructie" sheetId="16" r:id="rId2"/>
    <sheet name="1.Budget Onderzoeksproject GMS" sheetId="23" r:id="rId3"/>
    <sheet name="NFU Salarisschalen" sheetId="15" state="hidden" r:id="rId4"/>
    <sheet name="1.Budget Ander Project (detail)" sheetId="22" r:id="rId5"/>
    <sheet name="2.Budget Ander Project (GMS)" sheetId="14" r:id="rId6"/>
    <sheet name="Uitwerking kostenposten" sheetId="28" r:id="rId7"/>
    <sheet name="Instruction" sheetId="25" r:id="rId8"/>
    <sheet name="KWF Tarievenbeleid" sheetId="19" state="hidden" r:id="rId9"/>
    <sheet name="1.Budget Research Project GMS" sheetId="26" r:id="rId10"/>
  </sheets>
  <definedNames>
    <definedName name="_xlnm._FilterDatabase" localSheetId="8" hidden="1">'KWF Tarievenbeleid'!$A$1:$J$109</definedName>
    <definedName name="_xlnm._FilterDatabase" localSheetId="3" hidden="1">'NFU Salarisschalen'!$A$1:$K$1</definedName>
    <definedName name="_Toc228908042" localSheetId="6">'Uitwerking kostenposten'!$B$5</definedName>
    <definedName name="_Toc228908043" localSheetId="6">'Uitwerking kostenposten'!$B$7</definedName>
    <definedName name="_Toc228908044" localSheetId="6">'Uitwerking kostenposten'!$B$12</definedName>
    <definedName name="_Toc228908045" localSheetId="6">'Uitwerking kostenposten'!$B$25</definedName>
    <definedName name="_Toc228908046" localSheetId="6">'Uitwerking kostenposten'!$B$26</definedName>
    <definedName name="_Toc228908047" localSheetId="6">'Uitwerking kostenposten'!$B$35</definedName>
    <definedName name="_Toc228908048" localSheetId="6">'Uitwerking kostenposten'!$B$49</definedName>
    <definedName name="_Toc228908049" localSheetId="6">'Uitwerking kostenposten'!$B$53</definedName>
    <definedName name="_Toc228908050" localSheetId="6">'Uitwerking kostenposten'!$B$54</definedName>
    <definedName name="_Toc228908051" localSheetId="6">'Uitwerking kostenposten'!$B$59</definedName>
    <definedName name="_Toc228908052" localSheetId="6">'Uitwerking kostenposten'!$B$64</definedName>
    <definedName name="_Toc228908053" localSheetId="6">'Uitwerking kostenposten'!$B$68</definedName>
    <definedName name="_Toc228908054" localSheetId="6">'Uitwerking kostenposten'!$B$71</definedName>
    <definedName name="_Toc228908055" localSheetId="6">'Uitwerking kostenposten'!$B$72</definedName>
    <definedName name="_Toc228908056" localSheetId="6">'Uitwerking kostenposten'!$B$80</definedName>
    <definedName name="_Toc228908057" localSheetId="6">'Uitwerking kostenposten'!$B$98</definedName>
    <definedName name="_Toc228908058" localSheetId="6">'Uitwerking kostenposten'!$B$103</definedName>
    <definedName name="_Toc228908059" localSheetId="6">'Uitwerking kostenposten'!$B$104</definedName>
    <definedName name="_Toc228908060" localSheetId="6">'Uitwerking kostenposten'!$B$110</definedName>
    <definedName name="_Toc228908061" localSheetId="6">'Uitwerking kostenposten'!$B$118</definedName>
    <definedName name="_Toc228908062" localSheetId="6">'Uitwerking kostenposten'!$B$122</definedName>
    <definedName name="_Toc228908063" localSheetId="6">'Uitwerking kostenposten'!$B$123</definedName>
    <definedName name="_Toc228908064" localSheetId="6">'Uitwerking kostenposten'!$B$126</definedName>
    <definedName name="_Toc228908065" localSheetId="6">'Uitwerking kostenposten'!$B$135</definedName>
    <definedName name="_Toc228908066" localSheetId="6">'Uitwerking kostenposten'!$B$139</definedName>
    <definedName name="_Toc228908067" localSheetId="6">'Uitwerking kostenposten'!$B$140</definedName>
    <definedName name="_Toc228908068" localSheetId="6">'Uitwerking kostenposten'!$B$144</definedName>
    <definedName name="_Toc228908069" localSheetId="6">'Uitwerking kostenposten'!$B$150</definedName>
    <definedName name="_Toc228908070" localSheetId="6">'Uitwerking kostenposten'!$B$155</definedName>
    <definedName name="_Toc228908071" localSheetId="6">'Uitwerking kostenposten'!$B$156</definedName>
    <definedName name="_Toc228908072" localSheetId="6">'Uitwerking kostenposten'!$B$159</definedName>
    <definedName name="_Toc228908073" localSheetId="6">'Uitwerking kostenposten'!$B$166</definedName>
    <definedName name="_Toc228908074" localSheetId="6">'Uitwerking kostenposten'!$B$171</definedName>
    <definedName name="_Toc228908075" localSheetId="6">'Uitwerking kostenposten'!$B$172</definedName>
    <definedName name="_Toc228908076" localSheetId="6">'Uitwerking kostenposten'!$B$188</definedName>
    <definedName name="_Toc228908077" localSheetId="6">'Uitwerking kostenposten'!$B$201</definedName>
    <definedName name="_Toc228908078" localSheetId="6">'Uitwerking kostenposten'!$B$208</definedName>
    <definedName name="_Toc228908079" localSheetId="6">'Uitwerking kostenposten'!$B$209</definedName>
    <definedName name="_Toc228908080" localSheetId="6">'Uitwerking kostenposten'!$B$215</definedName>
    <definedName name="_Toc228908081" localSheetId="6">'Uitwerking kostenposten'!$B$222</definedName>
    <definedName name="_Toc228908082" localSheetId="6">'Uitwerking kostenposten'!$B$226</definedName>
    <definedName name="_Toc228908083" localSheetId="6">'Uitwerking kostenposten'!$B$227</definedName>
    <definedName name="_Toc228908084" localSheetId="6">'Uitwerking kostenposten'!$B$244</definedName>
    <definedName name="_Toc228908085" localSheetId="6">'Uitwerking kostenposten'!$B$255</definedName>
    <definedName name="_Toc228908086" localSheetId="6">'Uitwerking kostenposten'!$B$261</definedName>
    <definedName name="_Toc228908087" localSheetId="6">'Uitwerking kostenposten'!$B$262</definedName>
    <definedName name="_Toc228908088" localSheetId="6">'Uitwerking kostenposten'!$B$263</definedName>
    <definedName name="_Toc228908089" localSheetId="6">'Uitwerking kostenposten'!$B$268</definedName>
    <definedName name="_Toc228908090" localSheetId="6">'Uitwerking kostenposten'!$B$273</definedName>
    <definedName name="_Toc228908091" localSheetId="6">'Uitwerking kostenposten'!$B$277</definedName>
    <definedName name="_Toc228908092" localSheetId="6">'Uitwerking kostenposten'!$B$278</definedName>
    <definedName name="_Toc228908093" localSheetId="6">'Uitwerking kostenposten'!$B$284</definedName>
    <definedName name="_Toc228908094" localSheetId="6">'Uitwerking kostenposten'!$B$288</definedName>
    <definedName name="_Toc228908095" localSheetId="6">'Uitwerking kostenposten'!$B$292</definedName>
    <definedName name="_Toc228908096" localSheetId="6">'Uitwerking kostenposten'!$B$301</definedName>
    <definedName name="_Toc228908097" localSheetId="6">'Uitwerking kostenposten'!$B$302</definedName>
    <definedName name="_Toc228908098" localSheetId="6">'Uitwerking kostenposten'!$B$305</definedName>
    <definedName name="_Toc228908099" localSheetId="6">'Uitwerking kostenposten'!$B$309</definedName>
    <definedName name="_Toc228908100" localSheetId="6">'Uitwerking kostenposten'!$B$313</definedName>
    <definedName name="_Toc228908101" localSheetId="6">'Uitwerking kostenposten'!$B$314</definedName>
    <definedName name="_Toc228908102" localSheetId="6">'Uitwerking kostenposten'!$B$317</definedName>
    <definedName name="_Toc228908103" localSheetId="6">'Uitwerking kostenposten'!$B$333</definedName>
    <definedName name="_Toc228908104" localSheetId="6">'Uitwerking kostenposten'!$B$337</definedName>
    <definedName name="_Toc228908105" localSheetId="6">'Uitwerking kostenposten'!$B$338</definedName>
    <definedName name="_Toc228908106" localSheetId="6">'Uitwerking kostenposten'!$B$341</definedName>
    <definedName name="_Toc228908107" localSheetId="6">'Uitwerking kostenposten'!$B$347</definedName>
    <definedName name="_Toc229575731" localSheetId="6">'Uitwerking kostenposten'!$B$5</definedName>
    <definedName name="_Toc229575732" localSheetId="6">'Uitwerking kostenposten'!$B$7</definedName>
    <definedName name="_Toc229575733" localSheetId="6">'Uitwerking kostenposten'!$B$12</definedName>
    <definedName name="_Toc229575734" localSheetId="6">'Uitwerking kostenposten'!$B$25</definedName>
    <definedName name="_Toc229575735" localSheetId="6">'Uitwerking kostenposten'!$B$26</definedName>
    <definedName name="_Toc229575736" localSheetId="6">'Uitwerking kostenposten'!$B$35</definedName>
    <definedName name="_Toc229575737" localSheetId="6">'Uitwerking kostenposten'!$B$70</definedName>
    <definedName name="_Toc229575738" localSheetId="6">'Uitwerking kostenposten'!$B$74</definedName>
    <definedName name="_Toc229575739" localSheetId="6">'Uitwerking kostenposten'!$B$75</definedName>
    <definedName name="_Toc229575740" localSheetId="6">'Uitwerking kostenposten'!$B$78</definedName>
    <definedName name="_Toc229575741" localSheetId="6">'Uitwerking kostenposten'!$B$84</definedName>
    <definedName name="_Toc229575742" localSheetId="6">'Uitwerking kostenposten'!$B$89</definedName>
    <definedName name="_Toc229575743" localSheetId="6">'Uitwerking kostenposten'!$B$92</definedName>
    <definedName name="_Toc229575744" localSheetId="6">'Uitwerking kostenposten'!$B$93</definedName>
    <definedName name="_Toc229575745" localSheetId="6">'Uitwerking kostenposten'!$B$96</definedName>
    <definedName name="_Toc229575746" localSheetId="6">'Uitwerking kostenposten'!$B$118</definedName>
    <definedName name="_Toc229575747" localSheetId="6">'Uitwerking kostenposten'!$B$123</definedName>
    <definedName name="_Toc229575748" localSheetId="6">'Uitwerking kostenposten'!$B$124</definedName>
    <definedName name="_Toc229575749" localSheetId="6">'Uitwerking kostenposten'!$B$127</definedName>
    <definedName name="_Toc229575750" localSheetId="6">'Uitwerking kostenposten'!$B$138</definedName>
    <definedName name="_Toc229575751" localSheetId="6">'Uitwerking kostenposten'!$B$142</definedName>
    <definedName name="_Toc229575752" localSheetId="6">'Uitwerking kostenposten'!$B$143</definedName>
    <definedName name="_Toc229575753" localSheetId="6">'Uitwerking kostenposten'!$B$146</definedName>
    <definedName name="_Toc229575754" localSheetId="6">'Uitwerking kostenposten'!$B$155</definedName>
    <definedName name="_Toc229575755" localSheetId="6">'Uitwerking kostenposten'!$B$159</definedName>
    <definedName name="_Toc229575756" localSheetId="6">'Uitwerking kostenposten'!$B$160</definedName>
    <definedName name="_Toc229575757" localSheetId="6">'Uitwerking kostenposten'!$B$164</definedName>
    <definedName name="_Toc229575758" localSheetId="6">'Uitwerking kostenposten'!$B$170</definedName>
    <definedName name="_Toc229575759" localSheetId="6">'Uitwerking kostenposten'!$B$174</definedName>
    <definedName name="_Toc229575760" localSheetId="6">'Uitwerking kostenposten'!$B$175</definedName>
    <definedName name="_Toc229575761" localSheetId="6">'Uitwerking kostenposten'!$B$178</definedName>
    <definedName name="_Toc229575762" localSheetId="6">'Uitwerking kostenposten'!$B$185</definedName>
    <definedName name="_Toc229575763" localSheetId="6">'Uitwerking kostenposten'!$B$190</definedName>
    <definedName name="_Toc229575764" localSheetId="6">'Uitwerking kostenposten'!$B$191</definedName>
    <definedName name="_Toc229575765" localSheetId="6">'Uitwerking kostenposten'!$B$207</definedName>
    <definedName name="_Toc229575766" localSheetId="6">'Uitwerking kostenposten'!$B$220</definedName>
    <definedName name="_Toc229575767" localSheetId="6">'Uitwerking kostenposten'!$B$227</definedName>
    <definedName name="_Toc229575768" localSheetId="6">'Uitwerking kostenposten'!$B$228</definedName>
    <definedName name="_Toc229575769" localSheetId="6">'Uitwerking kostenposten'!$B$234</definedName>
    <definedName name="_Toc229575770" localSheetId="6">'Uitwerking kostenposten'!$B$241</definedName>
    <definedName name="_Toc229575771" localSheetId="6">'Uitwerking kostenposten'!$B$245</definedName>
    <definedName name="_Toc229575772" localSheetId="6">'Uitwerking kostenposten'!$B$246</definedName>
    <definedName name="_Toc229575773" localSheetId="6">'Uitwerking kostenposten'!$B$249</definedName>
    <definedName name="_Toc229575774" localSheetId="6">'Uitwerking kostenposten'!$B$272</definedName>
    <definedName name="_Toc229575775" localSheetId="6">'Uitwerking kostenposten'!$B$278</definedName>
    <definedName name="_Toc229575776" localSheetId="6">'Uitwerking kostenposten'!$B$279</definedName>
    <definedName name="_Toc229575777" localSheetId="6">'Uitwerking kostenposten'!$B$280</definedName>
    <definedName name="_Toc229575778" localSheetId="6">'Uitwerking kostenposten'!$B$283</definedName>
    <definedName name="_Toc229575779" localSheetId="6">'Uitwerking kostenposten'!$B$289</definedName>
    <definedName name="_Toc229575780" localSheetId="6">'Uitwerking kostenposten'!$B$293</definedName>
    <definedName name="_Toc229575781" localSheetId="6">'Uitwerking kostenposten'!$B$294</definedName>
    <definedName name="_Toc229575782" localSheetId="6">'Uitwerking kostenposten'!$B$297</definedName>
    <definedName name="_Toc229575783" localSheetId="6">'Uitwerking kostenposten'!$B$301</definedName>
    <definedName name="_Toc229575784" localSheetId="6">'Uitwerking kostenposten'!$B$305</definedName>
    <definedName name="_Toc229575785" localSheetId="6">'Uitwerking kostenposten'!$B$314</definedName>
    <definedName name="_Toc229575786" localSheetId="6">'Uitwerking kostenposten'!$B$315</definedName>
    <definedName name="_Toc229575787" localSheetId="6">'Uitwerking kostenposten'!$B$318</definedName>
    <definedName name="_Toc229575788" localSheetId="6">'Uitwerking kostenposten'!$B$322</definedName>
    <definedName name="_Toc229575789" localSheetId="6">'Uitwerking kostenposten'!$B$326</definedName>
    <definedName name="_Toc229575790" localSheetId="6">'Uitwerking kostenposten'!$B$327</definedName>
    <definedName name="_Toc229575791" localSheetId="6">'Uitwerking kostenposten'!$B$330</definedName>
    <definedName name="_Toc229575792" localSheetId="6">'Uitwerking kostenposten'!$B$349</definedName>
    <definedName name="_Toc229575793" localSheetId="6">'Uitwerking kostenposten'!$B$354</definedName>
    <definedName name="_Toc229575794" localSheetId="6">'Uitwerking kostenposten'!$B$355</definedName>
    <definedName name="_Toc229575795" localSheetId="6">'Uitwerking kostenposten'!$B$358</definedName>
    <definedName name="_Toc229575796" localSheetId="6">'Uitwerking kostenposten'!$B$369</definedName>
    <definedName name="_xlnm.Print_Area" localSheetId="4">'1.Budget Ander Project (detail)'!$B$1:$K$135</definedName>
    <definedName name="_xlnm.Print_Area" localSheetId="2">'1.Budget Onderzoeksproject GMS'!$B$1:$K$74</definedName>
    <definedName name="_xlnm.Print_Area" localSheetId="9">'1.Budget Research Project GMS'!$B$1:$K$74</definedName>
    <definedName name="_xlnm.Print_Area" localSheetId="5">'2.Budget Ander Project (GMS)'!$B$1:$K$71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6" i="26" l="1"/>
  <c r="P65" i="26"/>
  <c r="P64" i="26"/>
  <c r="P61" i="26"/>
  <c r="P60" i="26"/>
  <c r="P44" i="26"/>
  <c r="P40" i="26"/>
  <c r="P39" i="26"/>
  <c r="P38" i="26"/>
  <c r="P37" i="26"/>
  <c r="P36" i="26"/>
  <c r="P35" i="26"/>
  <c r="P32" i="26"/>
  <c r="P15" i="26"/>
  <c r="P13" i="26"/>
  <c r="P12" i="26"/>
  <c r="J29" i="26"/>
  <c r="I29" i="26"/>
  <c r="H29" i="26"/>
  <c r="G29" i="26"/>
  <c r="F29" i="26"/>
  <c r="E29" i="26"/>
  <c r="D29" i="26"/>
  <c r="J28" i="26"/>
  <c r="I28" i="26"/>
  <c r="H28" i="26"/>
  <c r="G28" i="26"/>
  <c r="F28" i="26"/>
  <c r="E28" i="26"/>
  <c r="D28" i="26"/>
  <c r="K28" i="26" s="1"/>
  <c r="C28" i="26"/>
  <c r="J27" i="26"/>
  <c r="I27" i="26"/>
  <c r="H27" i="26"/>
  <c r="G27" i="26"/>
  <c r="F27" i="26"/>
  <c r="E27" i="26"/>
  <c r="D27" i="26"/>
  <c r="C27" i="26"/>
  <c r="J26" i="26"/>
  <c r="I26" i="26"/>
  <c r="H26" i="26"/>
  <c r="G26" i="26"/>
  <c r="F26" i="26"/>
  <c r="E26" i="26"/>
  <c r="D26" i="26"/>
  <c r="C26" i="26"/>
  <c r="J25" i="26"/>
  <c r="I25" i="26"/>
  <c r="H25" i="26"/>
  <c r="G25" i="26"/>
  <c r="F25" i="26"/>
  <c r="E25" i="26"/>
  <c r="D25" i="26"/>
  <c r="C25" i="26"/>
  <c r="J24" i="26"/>
  <c r="I24" i="26"/>
  <c r="H24" i="26"/>
  <c r="G24" i="26"/>
  <c r="F24" i="26"/>
  <c r="E24" i="26"/>
  <c r="D24" i="26"/>
  <c r="C24" i="26"/>
  <c r="C29" i="26"/>
  <c r="C15" i="14"/>
  <c r="C24" i="14" s="1"/>
  <c r="C9" i="14"/>
  <c r="D15" i="14"/>
  <c r="D24" i="14" s="1"/>
  <c r="E15" i="14"/>
  <c r="E24" i="14" s="1"/>
  <c r="F15" i="14"/>
  <c r="F24" i="14" s="1"/>
  <c r="G15" i="14"/>
  <c r="G24" i="14" s="1"/>
  <c r="H15" i="14"/>
  <c r="H24" i="14" s="1"/>
  <c r="I15" i="14"/>
  <c r="J15" i="14"/>
  <c r="J24" i="14" s="1"/>
  <c r="C16" i="14"/>
  <c r="C25" i="14" s="1"/>
  <c r="D16" i="14"/>
  <c r="D25" i="14" s="1"/>
  <c r="E16" i="14"/>
  <c r="E25" i="14" s="1"/>
  <c r="F16" i="14"/>
  <c r="F25" i="14" s="1"/>
  <c r="G16" i="14"/>
  <c r="G25" i="14"/>
  <c r="H16" i="14"/>
  <c r="H25" i="14" s="1"/>
  <c r="I16" i="14"/>
  <c r="I25" i="14" s="1"/>
  <c r="J16" i="14"/>
  <c r="J25" i="14" s="1"/>
  <c r="C17" i="14"/>
  <c r="C26" i="14" s="1"/>
  <c r="D17" i="14"/>
  <c r="D26" i="14" s="1"/>
  <c r="E17" i="14"/>
  <c r="E26" i="14" s="1"/>
  <c r="F17" i="14"/>
  <c r="F26" i="14" s="1"/>
  <c r="G17" i="14"/>
  <c r="G26" i="14" s="1"/>
  <c r="H17" i="14"/>
  <c r="I17" i="14"/>
  <c r="I26" i="14" s="1"/>
  <c r="J17" i="14"/>
  <c r="J26" i="14" s="1"/>
  <c r="C18" i="14"/>
  <c r="C27" i="14"/>
  <c r="D18" i="14"/>
  <c r="D27" i="14" s="1"/>
  <c r="E18" i="14"/>
  <c r="E27" i="14" s="1"/>
  <c r="F18" i="14"/>
  <c r="F27" i="14"/>
  <c r="G18" i="14"/>
  <c r="G27" i="14" s="1"/>
  <c r="H18" i="14"/>
  <c r="H27" i="14" s="1"/>
  <c r="I18" i="14"/>
  <c r="I27" i="14" s="1"/>
  <c r="J18" i="14"/>
  <c r="J27" i="14" s="1"/>
  <c r="C19" i="14"/>
  <c r="C28" i="14" s="1"/>
  <c r="D19" i="14"/>
  <c r="D28" i="14" s="1"/>
  <c r="E19" i="14"/>
  <c r="E28" i="14" s="1"/>
  <c r="F19" i="14"/>
  <c r="F28" i="14" s="1"/>
  <c r="G19" i="14"/>
  <c r="H19" i="14"/>
  <c r="H28" i="14" s="1"/>
  <c r="I19" i="14"/>
  <c r="I28" i="14" s="1"/>
  <c r="J19" i="14"/>
  <c r="J28" i="14" s="1"/>
  <c r="C20" i="14"/>
  <c r="C29" i="14" s="1"/>
  <c r="D20" i="14"/>
  <c r="D29" i="14" s="1"/>
  <c r="E20" i="14"/>
  <c r="F20" i="14"/>
  <c r="F29" i="14" s="1"/>
  <c r="G20" i="14"/>
  <c r="G29" i="14" s="1"/>
  <c r="H20" i="14"/>
  <c r="H29" i="14" s="1"/>
  <c r="I20" i="14"/>
  <c r="I29" i="14"/>
  <c r="J20" i="14"/>
  <c r="J29" i="14" s="1"/>
  <c r="B44" i="14"/>
  <c r="B45" i="14"/>
  <c r="B46" i="14"/>
  <c r="B47" i="14"/>
  <c r="B48" i="14"/>
  <c r="B49" i="14"/>
  <c r="B50" i="14"/>
  <c r="B51" i="14"/>
  <c r="B52" i="14"/>
  <c r="B53" i="14"/>
  <c r="B54" i="14"/>
  <c r="B55" i="14"/>
  <c r="B56" i="14"/>
  <c r="C75" i="14"/>
  <c r="P66" i="14"/>
  <c r="P65" i="14"/>
  <c r="P64" i="14"/>
  <c r="P61" i="14"/>
  <c r="P60" i="14"/>
  <c r="P44" i="14"/>
  <c r="P38" i="14"/>
  <c r="P37" i="14"/>
  <c r="P36" i="14"/>
  <c r="P35" i="14"/>
  <c r="P15" i="14"/>
  <c r="P13" i="14"/>
  <c r="P12" i="14"/>
  <c r="P32" i="23"/>
  <c r="P13" i="23"/>
  <c r="P12" i="23"/>
  <c r="P66" i="23"/>
  <c r="P65" i="23"/>
  <c r="P64" i="23"/>
  <c r="P61" i="23"/>
  <c r="P60" i="23"/>
  <c r="P44" i="23"/>
  <c r="P40" i="23"/>
  <c r="P39" i="23"/>
  <c r="P38" i="23"/>
  <c r="Q35" i="23"/>
  <c r="P35" i="23"/>
  <c r="P37" i="23"/>
  <c r="P36" i="23"/>
  <c r="P15" i="23"/>
  <c r="C25" i="23"/>
  <c r="D25" i="23"/>
  <c r="E25" i="23"/>
  <c r="F25" i="23"/>
  <c r="G25" i="23"/>
  <c r="H25" i="23"/>
  <c r="I25" i="23"/>
  <c r="J25" i="23"/>
  <c r="C26" i="23"/>
  <c r="D26" i="23"/>
  <c r="E26" i="23"/>
  <c r="F26" i="23"/>
  <c r="G26" i="23"/>
  <c r="H26" i="23"/>
  <c r="I26" i="23"/>
  <c r="J26" i="23"/>
  <c r="K26" i="23" s="1"/>
  <c r="C27" i="23"/>
  <c r="D27" i="23"/>
  <c r="E27" i="23"/>
  <c r="F27" i="23"/>
  <c r="G27" i="23"/>
  <c r="H27" i="23"/>
  <c r="I27" i="23"/>
  <c r="J27" i="23"/>
  <c r="C28" i="23"/>
  <c r="D28" i="23"/>
  <c r="E28" i="23"/>
  <c r="F28" i="23"/>
  <c r="G28" i="23"/>
  <c r="H28" i="23"/>
  <c r="I28" i="23"/>
  <c r="J28" i="23"/>
  <c r="C29" i="23"/>
  <c r="D29" i="23"/>
  <c r="E29" i="23"/>
  <c r="F29" i="23"/>
  <c r="G29" i="23"/>
  <c r="H29" i="23"/>
  <c r="I29" i="23"/>
  <c r="J29" i="23"/>
  <c r="D24" i="23"/>
  <c r="E24" i="23"/>
  <c r="F24" i="23"/>
  <c r="G24" i="23"/>
  <c r="H24" i="23"/>
  <c r="I24" i="23"/>
  <c r="J24" i="23"/>
  <c r="C24" i="23"/>
  <c r="C85" i="14"/>
  <c r="K64" i="26"/>
  <c r="C79" i="26"/>
  <c r="K62" i="26"/>
  <c r="C78" i="26"/>
  <c r="J57" i="26"/>
  <c r="I57" i="26"/>
  <c r="H57" i="26"/>
  <c r="G57" i="26"/>
  <c r="F57" i="26"/>
  <c r="E57" i="26"/>
  <c r="D57" i="26"/>
  <c r="C57" i="26"/>
  <c r="K56" i="26"/>
  <c r="K55" i="26"/>
  <c r="K54" i="26"/>
  <c r="K53" i="26"/>
  <c r="K52" i="26"/>
  <c r="K51" i="26"/>
  <c r="K50" i="26"/>
  <c r="K49" i="26"/>
  <c r="K48" i="26"/>
  <c r="K47" i="26"/>
  <c r="K46" i="26"/>
  <c r="K45" i="26"/>
  <c r="K44" i="26"/>
  <c r="K57" i="26" s="1"/>
  <c r="C77" i="26" s="1"/>
  <c r="J41" i="26"/>
  <c r="I41" i="26"/>
  <c r="H41" i="26"/>
  <c r="G41" i="26"/>
  <c r="F41" i="26"/>
  <c r="E41" i="26"/>
  <c r="D41" i="26"/>
  <c r="C41" i="26"/>
  <c r="K40" i="26"/>
  <c r="K39" i="26"/>
  <c r="K38" i="26"/>
  <c r="K37" i="26"/>
  <c r="K36" i="26"/>
  <c r="K35" i="26"/>
  <c r="J32" i="26"/>
  <c r="I32" i="26"/>
  <c r="K32" i="26" s="1"/>
  <c r="C75" i="26" s="1"/>
  <c r="H32" i="26"/>
  <c r="G32" i="26"/>
  <c r="F32" i="26"/>
  <c r="E32" i="26"/>
  <c r="D32" i="26"/>
  <c r="C32" i="26"/>
  <c r="J21" i="26"/>
  <c r="J30" i="26"/>
  <c r="I21" i="26"/>
  <c r="I30" i="26"/>
  <c r="H21" i="26"/>
  <c r="H30" i="26"/>
  <c r="G21" i="26"/>
  <c r="G30" i="26"/>
  <c r="F21" i="26"/>
  <c r="F30" i="26"/>
  <c r="F68" i="26" s="1"/>
  <c r="E21" i="26"/>
  <c r="E30" i="26"/>
  <c r="E68" i="26" s="1"/>
  <c r="D21" i="26"/>
  <c r="D30" i="26" s="1"/>
  <c r="D68" i="26" s="1"/>
  <c r="C21" i="26"/>
  <c r="C30" i="26"/>
  <c r="K20" i="26"/>
  <c r="K19" i="26"/>
  <c r="K18" i="26"/>
  <c r="K17" i="26"/>
  <c r="K16" i="26"/>
  <c r="K15" i="26"/>
  <c r="K21" i="26"/>
  <c r="K41" i="26"/>
  <c r="C76" i="26"/>
  <c r="C8" i="14"/>
  <c r="C32" i="23"/>
  <c r="J32" i="23"/>
  <c r="I32" i="23"/>
  <c r="H32" i="23"/>
  <c r="G32" i="23"/>
  <c r="F32" i="23"/>
  <c r="E32" i="23"/>
  <c r="D32" i="23"/>
  <c r="K64" i="23"/>
  <c r="C79" i="23"/>
  <c r="K32" i="23"/>
  <c r="C75" i="23"/>
  <c r="K62" i="23"/>
  <c r="C78" i="23"/>
  <c r="J57" i="23"/>
  <c r="I57" i="23"/>
  <c r="H57" i="23"/>
  <c r="G57" i="23"/>
  <c r="F57" i="23"/>
  <c r="E57" i="23"/>
  <c r="D57" i="23"/>
  <c r="C57" i="23"/>
  <c r="K56" i="23"/>
  <c r="K55" i="23"/>
  <c r="K54" i="23"/>
  <c r="K53" i="23"/>
  <c r="K52" i="23"/>
  <c r="K51" i="23"/>
  <c r="K50" i="23"/>
  <c r="K49" i="23"/>
  <c r="K48" i="23"/>
  <c r="K47" i="23"/>
  <c r="K46" i="23"/>
  <c r="K45" i="23"/>
  <c r="K44" i="23"/>
  <c r="K57" i="23" s="1"/>
  <c r="C77" i="23" s="1"/>
  <c r="J41" i="23"/>
  <c r="I41" i="23"/>
  <c r="H41" i="23"/>
  <c r="G41" i="23"/>
  <c r="F41" i="23"/>
  <c r="E41" i="23"/>
  <c r="D41" i="23"/>
  <c r="C41" i="23"/>
  <c r="K40" i="23"/>
  <c r="K39" i="23"/>
  <c r="K38" i="23"/>
  <c r="K37" i="23"/>
  <c r="K36" i="23"/>
  <c r="K41" i="23" s="1"/>
  <c r="C76" i="23" s="1"/>
  <c r="K35" i="23"/>
  <c r="J21" i="23"/>
  <c r="I21" i="23"/>
  <c r="H21" i="23"/>
  <c r="G21" i="23"/>
  <c r="F21" i="23"/>
  <c r="E21" i="23"/>
  <c r="D21" i="23"/>
  <c r="C21" i="23"/>
  <c r="K20" i="23"/>
  <c r="K19" i="23"/>
  <c r="K18" i="23"/>
  <c r="K17" i="23"/>
  <c r="K16" i="23"/>
  <c r="K15" i="23"/>
  <c r="K21" i="23"/>
  <c r="B68" i="22"/>
  <c r="B67" i="22"/>
  <c r="H67" i="22" s="1"/>
  <c r="J67" i="22"/>
  <c r="B66" i="22"/>
  <c r="C66" i="22"/>
  <c r="B65" i="22"/>
  <c r="I65" i="22"/>
  <c r="B64" i="22"/>
  <c r="C64" i="22"/>
  <c r="B63" i="22"/>
  <c r="B62" i="22"/>
  <c r="C62" i="22" s="1"/>
  <c r="B61" i="22"/>
  <c r="J61" i="22" s="1"/>
  <c r="B60" i="22"/>
  <c r="C60" i="22"/>
  <c r="K60" i="22" s="1"/>
  <c r="B59" i="22"/>
  <c r="H59" i="22" s="1"/>
  <c r="B58" i="22"/>
  <c r="C58" i="22"/>
  <c r="B57" i="22"/>
  <c r="H57" i="22"/>
  <c r="B56" i="22"/>
  <c r="D56" i="22"/>
  <c r="B55" i="22"/>
  <c r="J55" i="22"/>
  <c r="B54" i="22"/>
  <c r="D54" i="22"/>
  <c r="B53" i="22"/>
  <c r="J53" i="22"/>
  <c r="B52" i="22"/>
  <c r="H52" i="22"/>
  <c r="B51" i="22"/>
  <c r="I51" i="22" s="1"/>
  <c r="B50" i="22"/>
  <c r="I50" i="22"/>
  <c r="B49" i="22"/>
  <c r="J49" i="22"/>
  <c r="B48" i="22"/>
  <c r="I48" i="22"/>
  <c r="B47" i="22"/>
  <c r="B46" i="22"/>
  <c r="I46" i="22" s="1"/>
  <c r="K46" i="22" s="1"/>
  <c r="B45" i="22"/>
  <c r="F45" i="22" s="1"/>
  <c r="J68" i="22"/>
  <c r="I68" i="22"/>
  <c r="H68" i="22"/>
  <c r="K68" i="22" s="1"/>
  <c r="G68" i="22"/>
  <c r="F68" i="22"/>
  <c r="E68" i="22"/>
  <c r="D68" i="22"/>
  <c r="C68" i="22"/>
  <c r="I67" i="22"/>
  <c r="G67" i="22"/>
  <c r="I66" i="22"/>
  <c r="H66" i="22"/>
  <c r="G66" i="22"/>
  <c r="F66" i="22"/>
  <c r="E66" i="22"/>
  <c r="K66" i="22" s="1"/>
  <c r="D66" i="22"/>
  <c r="G65" i="22"/>
  <c r="F65" i="22"/>
  <c r="F64" i="22"/>
  <c r="E64" i="22"/>
  <c r="D64" i="22"/>
  <c r="J63" i="22"/>
  <c r="I63" i="22"/>
  <c r="H63" i="22"/>
  <c r="G63" i="22"/>
  <c r="K63" i="22" s="1"/>
  <c r="F63" i="22"/>
  <c r="E63" i="22"/>
  <c r="D63" i="22"/>
  <c r="C63" i="22"/>
  <c r="I62" i="22"/>
  <c r="H62" i="22"/>
  <c r="G62" i="22"/>
  <c r="F62" i="22"/>
  <c r="E62" i="22"/>
  <c r="D62" i="22"/>
  <c r="J60" i="22"/>
  <c r="I60" i="22"/>
  <c r="H60" i="22"/>
  <c r="G60" i="22"/>
  <c r="F60" i="22"/>
  <c r="E60" i="22"/>
  <c r="D60" i="22"/>
  <c r="G59" i="22"/>
  <c r="F59" i="22"/>
  <c r="H58" i="22"/>
  <c r="G58" i="22"/>
  <c r="F58" i="22"/>
  <c r="E58" i="22"/>
  <c r="D58" i="22"/>
  <c r="F57" i="22"/>
  <c r="H51" i="22"/>
  <c r="F51" i="22"/>
  <c r="D51" i="22"/>
  <c r="C51" i="22"/>
  <c r="J50" i="22"/>
  <c r="F50" i="22"/>
  <c r="E50" i="22"/>
  <c r="K50" i="22" s="1"/>
  <c r="D50" i="22"/>
  <c r="F49" i="22"/>
  <c r="E49" i="22"/>
  <c r="D49" i="22"/>
  <c r="K49" i="22" s="1"/>
  <c r="C49" i="22"/>
  <c r="J48" i="22"/>
  <c r="D48" i="22"/>
  <c r="J47" i="22"/>
  <c r="I47" i="22"/>
  <c r="H47" i="22"/>
  <c r="G47" i="22"/>
  <c r="F47" i="22"/>
  <c r="E47" i="22"/>
  <c r="D47" i="22"/>
  <c r="C47" i="22"/>
  <c r="K47" i="22" s="1"/>
  <c r="J46" i="22"/>
  <c r="G46" i="22"/>
  <c r="F46" i="22"/>
  <c r="E46" i="22"/>
  <c r="D46" i="22"/>
  <c r="I45" i="22"/>
  <c r="H45" i="22"/>
  <c r="G45" i="22"/>
  <c r="K86" i="22"/>
  <c r="K85" i="22"/>
  <c r="K84" i="22"/>
  <c r="K83" i="22"/>
  <c r="K82" i="22"/>
  <c r="K81" i="22"/>
  <c r="K80" i="22"/>
  <c r="K36" i="22"/>
  <c r="K35" i="22"/>
  <c r="K34" i="22"/>
  <c r="K33" i="22"/>
  <c r="K32" i="22"/>
  <c r="K31" i="22"/>
  <c r="K30" i="22"/>
  <c r="K29" i="22"/>
  <c r="K28" i="22"/>
  <c r="K27" i="22"/>
  <c r="F86" i="14"/>
  <c r="E86" i="14"/>
  <c r="D86" i="14"/>
  <c r="C86" i="14"/>
  <c r="F85" i="14"/>
  <c r="E85" i="14"/>
  <c r="D85" i="14"/>
  <c r="F84" i="14"/>
  <c r="E84" i="14"/>
  <c r="D84" i="14"/>
  <c r="C84" i="14"/>
  <c r="D52" i="22"/>
  <c r="K52" i="22" s="1"/>
  <c r="C52" i="22"/>
  <c r="I52" i="22"/>
  <c r="J52" i="22"/>
  <c r="E52" i="22"/>
  <c r="G52" i="22"/>
  <c r="F52" i="22"/>
  <c r="E56" i="22"/>
  <c r="G64" i="22"/>
  <c r="K64" i="22" s="1"/>
  <c r="I58" i="22"/>
  <c r="H49" i="22"/>
  <c r="J64" i="22"/>
  <c r="J66" i="22"/>
  <c r="I49" i="22"/>
  <c r="C57" i="22"/>
  <c r="C59" i="22"/>
  <c r="C65" i="22"/>
  <c r="C67" i="22"/>
  <c r="E54" i="22"/>
  <c r="F54" i="22"/>
  <c r="K54" i="22" s="1"/>
  <c r="G49" i="22"/>
  <c r="G56" i="22"/>
  <c r="I64" i="22"/>
  <c r="F56" i="22"/>
  <c r="H64" i="22"/>
  <c r="H56" i="22"/>
  <c r="J58" i="22"/>
  <c r="K58" i="22"/>
  <c r="D57" i="22"/>
  <c r="D59" i="22"/>
  <c r="D65" i="22"/>
  <c r="D67" i="22"/>
  <c r="C46" i="22"/>
  <c r="C48" i="22"/>
  <c r="K48" i="22" s="1"/>
  <c r="C50" i="22"/>
  <c r="E57" i="22"/>
  <c r="K57" i="22" s="1"/>
  <c r="E59" i="22"/>
  <c r="E65" i="22"/>
  <c r="K65" i="22" s="1"/>
  <c r="E67" i="22"/>
  <c r="I57" i="22"/>
  <c r="I59" i="22"/>
  <c r="H46" i="22"/>
  <c r="H48" i="22"/>
  <c r="H50" i="22"/>
  <c r="J57" i="22"/>
  <c r="J59" i="22"/>
  <c r="J65" i="22"/>
  <c r="E48" i="22"/>
  <c r="G57" i="22"/>
  <c r="F48" i="22"/>
  <c r="H65" i="22"/>
  <c r="G48" i="22"/>
  <c r="G50" i="22"/>
  <c r="J45" i="22"/>
  <c r="C45" i="22"/>
  <c r="D45" i="22"/>
  <c r="E45" i="22"/>
  <c r="J54" i="22"/>
  <c r="D55" i="22"/>
  <c r="H54" i="22"/>
  <c r="D53" i="22"/>
  <c r="E53" i="22"/>
  <c r="E55" i="22"/>
  <c r="J56" i="22"/>
  <c r="C55" i="22"/>
  <c r="K55" i="22" s="1"/>
  <c r="G54" i="22"/>
  <c r="I54" i="22"/>
  <c r="I56" i="22"/>
  <c r="F53" i="22"/>
  <c r="K53" i="22" s="1"/>
  <c r="F55" i="22"/>
  <c r="G53" i="22"/>
  <c r="G55" i="22"/>
  <c r="H53" i="22"/>
  <c r="H55" i="22"/>
  <c r="C53" i="22"/>
  <c r="I53" i="22"/>
  <c r="I55" i="22"/>
  <c r="C54" i="22"/>
  <c r="C56" i="22"/>
  <c r="K56" i="22" s="1"/>
  <c r="K120" i="22"/>
  <c r="K126" i="22" s="1"/>
  <c r="C139" i="22" s="1"/>
  <c r="K18" i="14"/>
  <c r="C7" i="14"/>
  <c r="C6" i="14"/>
  <c r="J126" i="22"/>
  <c r="I126" i="22"/>
  <c r="H126" i="22"/>
  <c r="G126" i="22"/>
  <c r="F126" i="22"/>
  <c r="E126" i="22"/>
  <c r="D126" i="22"/>
  <c r="C126" i="22"/>
  <c r="K125" i="22"/>
  <c r="K124" i="22"/>
  <c r="K123" i="22"/>
  <c r="K122" i="22"/>
  <c r="K121" i="22"/>
  <c r="B44" i="22"/>
  <c r="I37" i="14" s="1"/>
  <c r="K26" i="22"/>
  <c r="K25" i="22"/>
  <c r="K24" i="22"/>
  <c r="K23" i="22"/>
  <c r="K22" i="22"/>
  <c r="K21" i="22"/>
  <c r="K20" i="22"/>
  <c r="K19" i="22"/>
  <c r="K18" i="22"/>
  <c r="C44" i="22"/>
  <c r="H44" i="22"/>
  <c r="E44" i="22"/>
  <c r="K87" i="22"/>
  <c r="K79" i="22"/>
  <c r="K78" i="22"/>
  <c r="K77" i="22"/>
  <c r="K76" i="22"/>
  <c r="K75" i="22"/>
  <c r="K74" i="22"/>
  <c r="K88" i="22"/>
  <c r="K73" i="22"/>
  <c r="J108" i="22"/>
  <c r="I108" i="22"/>
  <c r="H108" i="22"/>
  <c r="G108" i="22"/>
  <c r="F108" i="22"/>
  <c r="E108" i="22"/>
  <c r="D108" i="22"/>
  <c r="C108" i="22"/>
  <c r="K107" i="22"/>
  <c r="K106" i="22"/>
  <c r="K105" i="22"/>
  <c r="K104" i="22"/>
  <c r="K103" i="22"/>
  <c r="K102" i="22"/>
  <c r="K101" i="22"/>
  <c r="K100" i="22"/>
  <c r="K99" i="22"/>
  <c r="K98" i="22"/>
  <c r="K97" i="22"/>
  <c r="K96" i="22"/>
  <c r="K108" i="22" s="1"/>
  <c r="C137" i="22" s="1"/>
  <c r="K95" i="22"/>
  <c r="J92" i="22"/>
  <c r="I92" i="22"/>
  <c r="H92" i="22"/>
  <c r="G92" i="22"/>
  <c r="F92" i="22"/>
  <c r="E92" i="22"/>
  <c r="D92" i="22"/>
  <c r="C92" i="22"/>
  <c r="K91" i="22"/>
  <c r="K90" i="22"/>
  <c r="K89" i="22"/>
  <c r="K72" i="22"/>
  <c r="K92" i="22" s="1"/>
  <c r="C136" i="22" s="1"/>
  <c r="J40" i="22"/>
  <c r="I40" i="22"/>
  <c r="H40" i="22"/>
  <c r="G40" i="22"/>
  <c r="F40" i="22"/>
  <c r="E40" i="22"/>
  <c r="D40" i="22"/>
  <c r="C40" i="22"/>
  <c r="K39" i="22"/>
  <c r="K38" i="22"/>
  <c r="K37" i="22"/>
  <c r="K17" i="22"/>
  <c r="K16" i="22"/>
  <c r="K15" i="22"/>
  <c r="K40" i="22" s="1"/>
  <c r="K117" i="22"/>
  <c r="C138" i="22" s="1"/>
  <c r="H21" i="14"/>
  <c r="J21" i="14"/>
  <c r="F21" i="14"/>
  <c r="D21" i="14"/>
  <c r="C21" i="14"/>
  <c r="J68" i="26" l="1"/>
  <c r="C68" i="26"/>
  <c r="K24" i="26"/>
  <c r="K26" i="26"/>
  <c r="G68" i="26"/>
  <c r="H68" i="26"/>
  <c r="I68" i="26"/>
  <c r="K16" i="14"/>
  <c r="K20" i="14"/>
  <c r="E29" i="14"/>
  <c r="K17" i="14"/>
  <c r="K15" i="14"/>
  <c r="K19" i="14"/>
  <c r="E21" i="14"/>
  <c r="K29" i="14"/>
  <c r="K25" i="14"/>
  <c r="J30" i="14"/>
  <c r="K21" i="14"/>
  <c r="L21" i="14" s="1"/>
  <c r="K45" i="22"/>
  <c r="K59" i="22"/>
  <c r="F30" i="14"/>
  <c r="E30" i="14"/>
  <c r="K27" i="14"/>
  <c r="D30" i="14"/>
  <c r="C30" i="14"/>
  <c r="H37" i="14"/>
  <c r="J35" i="14"/>
  <c r="J44" i="22"/>
  <c r="E51" i="22"/>
  <c r="E47" i="14" s="1"/>
  <c r="I53" i="14"/>
  <c r="G37" i="14"/>
  <c r="I35" i="14"/>
  <c r="G28" i="14"/>
  <c r="G30" i="14" s="1"/>
  <c r="H26" i="14"/>
  <c r="K26" i="14" s="1"/>
  <c r="I24" i="14"/>
  <c r="I30" i="14" s="1"/>
  <c r="G51" i="22"/>
  <c r="J62" i="22"/>
  <c r="K62" i="22" s="1"/>
  <c r="E50" i="14"/>
  <c r="E37" i="14"/>
  <c r="G35" i="14"/>
  <c r="D37" i="14"/>
  <c r="F35" i="14"/>
  <c r="H35" i="14"/>
  <c r="J51" i="22"/>
  <c r="C61" i="22"/>
  <c r="K61" i="22" s="1"/>
  <c r="J64" i="14"/>
  <c r="J38" i="14"/>
  <c r="C37" i="14"/>
  <c r="E35" i="14"/>
  <c r="D61" i="22"/>
  <c r="I64" i="14"/>
  <c r="J54" i="14"/>
  <c r="I38" i="14"/>
  <c r="D35" i="14"/>
  <c r="F37" i="14"/>
  <c r="E61" i="22"/>
  <c r="E45" i="14" s="1"/>
  <c r="F67" i="22"/>
  <c r="K67" i="22" s="1"/>
  <c r="H64" i="14"/>
  <c r="E56" i="14"/>
  <c r="E48" i="14"/>
  <c r="H38" i="14"/>
  <c r="J36" i="14"/>
  <c r="C35" i="14"/>
  <c r="G64" i="14"/>
  <c r="J49" i="14"/>
  <c r="G38" i="14"/>
  <c r="I36" i="14"/>
  <c r="F61" i="22"/>
  <c r="I21" i="14"/>
  <c r="G61" i="22"/>
  <c r="F64" i="14"/>
  <c r="E51" i="14"/>
  <c r="I49" i="14"/>
  <c r="F38" i="14"/>
  <c r="H36" i="14"/>
  <c r="E64" i="14"/>
  <c r="J52" i="14"/>
  <c r="J44" i="14"/>
  <c r="E38" i="14"/>
  <c r="G36" i="14"/>
  <c r="H61" i="22"/>
  <c r="H47" i="14" s="1"/>
  <c r="G21" i="14"/>
  <c r="D44" i="22"/>
  <c r="I61" i="22"/>
  <c r="D64" i="14"/>
  <c r="D38" i="14"/>
  <c r="F36" i="14"/>
  <c r="C64" i="14"/>
  <c r="J55" i="14"/>
  <c r="J47" i="14"/>
  <c r="D46" i="14"/>
  <c r="C38" i="14"/>
  <c r="E36" i="14"/>
  <c r="E49" i="14"/>
  <c r="D36" i="14"/>
  <c r="F44" i="22"/>
  <c r="F51" i="14" s="1"/>
  <c r="G44" i="22"/>
  <c r="G69" i="22" s="1"/>
  <c r="G129" i="22" s="1"/>
  <c r="K61" i="14"/>
  <c r="F52" i="14"/>
  <c r="J50" i="14"/>
  <c r="D49" i="14"/>
  <c r="J37" i="14"/>
  <c r="C36" i="14"/>
  <c r="I44" i="22"/>
  <c r="I69" i="22" s="1"/>
  <c r="I129" i="22" s="1"/>
  <c r="K60" i="14"/>
  <c r="I30" i="23"/>
  <c r="I68" i="23" s="1"/>
  <c r="H30" i="23"/>
  <c r="H68" i="23" s="1"/>
  <c r="J30" i="23"/>
  <c r="J68" i="23" s="1"/>
  <c r="K27" i="26"/>
  <c r="K29" i="26"/>
  <c r="K30" i="26" s="1"/>
  <c r="K25" i="26"/>
  <c r="F30" i="23"/>
  <c r="F68" i="23" s="1"/>
  <c r="K25" i="23"/>
  <c r="K29" i="23"/>
  <c r="C30" i="23"/>
  <c r="C68" i="23" s="1"/>
  <c r="K27" i="23"/>
  <c r="E30" i="23"/>
  <c r="E68" i="23" s="1"/>
  <c r="D30" i="23"/>
  <c r="D68" i="23" s="1"/>
  <c r="K28" i="23"/>
  <c r="G30" i="23"/>
  <c r="G68" i="23" s="1"/>
  <c r="K24" i="23"/>
  <c r="H30" i="14" l="1"/>
  <c r="K38" i="14"/>
  <c r="K28" i="14"/>
  <c r="K35" i="14"/>
  <c r="C39" i="14"/>
  <c r="F48" i="14"/>
  <c r="G56" i="14"/>
  <c r="C47" i="14"/>
  <c r="G50" i="14"/>
  <c r="D69" i="22"/>
  <c r="D129" i="22" s="1"/>
  <c r="D55" i="14"/>
  <c r="D47" i="14"/>
  <c r="H44" i="14"/>
  <c r="H51" i="14"/>
  <c r="I48" i="14"/>
  <c r="C52" i="14"/>
  <c r="E52" i="14"/>
  <c r="E44" i="14"/>
  <c r="C53" i="14"/>
  <c r="C69" i="22"/>
  <c r="C129" i="22" s="1"/>
  <c r="I46" i="14"/>
  <c r="G53" i="14"/>
  <c r="E55" i="14"/>
  <c r="D53" i="14"/>
  <c r="F49" i="14"/>
  <c r="F56" i="14"/>
  <c r="H39" i="14"/>
  <c r="C55" i="14"/>
  <c r="C51" i="14"/>
  <c r="G51" i="14"/>
  <c r="F39" i="14"/>
  <c r="I56" i="14"/>
  <c r="J69" i="22"/>
  <c r="J129" i="22" s="1"/>
  <c r="J48" i="14"/>
  <c r="J56" i="14"/>
  <c r="J53" i="14"/>
  <c r="E54" i="14"/>
  <c r="I54" i="14"/>
  <c r="H69" i="22"/>
  <c r="H129" i="22" s="1"/>
  <c r="K44" i="22"/>
  <c r="D54" i="14"/>
  <c r="H53" i="14"/>
  <c r="F45" i="14"/>
  <c r="J39" i="14"/>
  <c r="E69" i="22"/>
  <c r="E129" i="22" s="1"/>
  <c r="C49" i="14"/>
  <c r="K49" i="14" s="1"/>
  <c r="E39" i="14"/>
  <c r="H48" i="14"/>
  <c r="C46" i="14"/>
  <c r="D51" i="14"/>
  <c r="H46" i="14"/>
  <c r="K37" i="14"/>
  <c r="D50" i="14"/>
  <c r="D44" i="14"/>
  <c r="G55" i="14"/>
  <c r="C45" i="14"/>
  <c r="G44" i="14"/>
  <c r="K62" i="14"/>
  <c r="I47" i="14"/>
  <c r="D48" i="14"/>
  <c r="J51" i="14"/>
  <c r="J45" i="14"/>
  <c r="H45" i="14"/>
  <c r="H55" i="14"/>
  <c r="K64" i="14"/>
  <c r="I44" i="14"/>
  <c r="F54" i="14"/>
  <c r="F53" i="14"/>
  <c r="I39" i="14"/>
  <c r="F47" i="14"/>
  <c r="I50" i="14"/>
  <c r="H49" i="14"/>
  <c r="D39" i="14"/>
  <c r="G48" i="14"/>
  <c r="H56" i="14"/>
  <c r="H50" i="14"/>
  <c r="E46" i="14"/>
  <c r="G54" i="14"/>
  <c r="F69" i="22"/>
  <c r="F129" i="22" s="1"/>
  <c r="F50" i="14"/>
  <c r="F55" i="14"/>
  <c r="C54" i="14"/>
  <c r="I52" i="14"/>
  <c r="H54" i="14"/>
  <c r="C50" i="14"/>
  <c r="G39" i="14"/>
  <c r="C44" i="14"/>
  <c r="D52" i="14"/>
  <c r="C56" i="14"/>
  <c r="G52" i="14"/>
  <c r="I55" i="14"/>
  <c r="D56" i="14"/>
  <c r="D45" i="14"/>
  <c r="I51" i="14"/>
  <c r="I45" i="14"/>
  <c r="K24" i="14"/>
  <c r="K30" i="14" s="1"/>
  <c r="K51" i="22"/>
  <c r="G47" i="14"/>
  <c r="H52" i="14"/>
  <c r="F46" i="14"/>
  <c r="K36" i="14"/>
  <c r="G49" i="14"/>
  <c r="F44" i="14"/>
  <c r="G46" i="14"/>
  <c r="J46" i="14"/>
  <c r="E53" i="14"/>
  <c r="G45" i="14"/>
  <c r="C48" i="14"/>
  <c r="K30" i="23"/>
  <c r="K68" i="23" s="1"/>
  <c r="C74" i="26"/>
  <c r="C80" i="26" s="1"/>
  <c r="K68" i="26"/>
  <c r="C81" i="26" s="1"/>
  <c r="J57" i="14" l="1"/>
  <c r="J68" i="14" s="1"/>
  <c r="F57" i="14"/>
  <c r="F68" i="14" s="1"/>
  <c r="E57" i="14"/>
  <c r="E68" i="14" s="1"/>
  <c r="K56" i="14"/>
  <c r="C77" i="14"/>
  <c r="L62" i="14"/>
  <c r="K52" i="14"/>
  <c r="K45" i="14"/>
  <c r="K51" i="14"/>
  <c r="K55" i="14"/>
  <c r="H57" i="14"/>
  <c r="H68" i="14" s="1"/>
  <c r="D57" i="14"/>
  <c r="D68" i="14" s="1"/>
  <c r="G57" i="14"/>
  <c r="G68" i="14" s="1"/>
  <c r="K69" i="22"/>
  <c r="K54" i="14"/>
  <c r="I57" i="14"/>
  <c r="I68" i="14" s="1"/>
  <c r="K47" i="14"/>
  <c r="C74" i="14"/>
  <c r="C78" i="14"/>
  <c r="L64" i="14"/>
  <c r="K46" i="14"/>
  <c r="K50" i="14"/>
  <c r="K44" i="14"/>
  <c r="C57" i="14"/>
  <c r="C68" i="14" s="1"/>
  <c r="K39" i="14"/>
  <c r="L39" i="14" s="1"/>
  <c r="K48" i="14"/>
  <c r="K53" i="14"/>
  <c r="C74" i="23"/>
  <c r="C80" i="23" s="1"/>
  <c r="C81" i="23"/>
  <c r="C135" i="22" l="1"/>
  <c r="C140" i="22" s="1"/>
  <c r="K129" i="22"/>
  <c r="C141" i="22" s="1"/>
  <c r="K57" i="14"/>
  <c r="K68" i="14" s="1"/>
  <c r="L30" i="14"/>
  <c r="L57" i="14" l="1"/>
  <c r="C76" i="14"/>
  <c r="C79" i="14" s="1"/>
  <c r="C80" i="14"/>
  <c r="L68" i="14"/>
</calcChain>
</file>

<file path=xl/sharedStrings.xml><?xml version="1.0" encoding="utf-8"?>
<sst xmlns="http://schemas.openxmlformats.org/spreadsheetml/2006/main" count="895" uniqueCount="515">
  <si>
    <t>Gebruik dit overzicht om te bepalen welk tabblad je nodig hebt voor jouw type project en waar je welke informatie invult.</t>
  </si>
  <si>
    <t>Tabbladnaam</t>
  </si>
  <si>
    <t>Te gebruiken voor...</t>
  </si>
  <si>
    <t>Instructie</t>
  </si>
  <si>
    <t>Uitleg en stappenplan voor Onderzoeksprojecten en Andere Projecten (NL)</t>
  </si>
  <si>
    <r>
      <t xml:space="preserve">1.Budget </t>
    </r>
    <r>
      <rPr>
        <b/>
        <u/>
        <sz val="10"/>
        <color theme="1"/>
        <rFont val="Verdana"/>
        <family val="2"/>
      </rPr>
      <t>Onderzoeksproject</t>
    </r>
    <r>
      <rPr>
        <b/>
        <sz val="10"/>
        <color theme="1"/>
        <rFont val="Verdana"/>
        <family val="2"/>
      </rPr>
      <t xml:space="preserve"> GMS</t>
    </r>
  </si>
  <si>
    <t>Begroting voor Onderzoeksprojecten (NL)</t>
  </si>
  <si>
    <r>
      <t xml:space="preserve">1.Budget </t>
    </r>
    <r>
      <rPr>
        <b/>
        <u/>
        <sz val="10"/>
        <color theme="1"/>
        <rFont val="Verdana"/>
        <family val="2"/>
      </rPr>
      <t>Ander</t>
    </r>
    <r>
      <rPr>
        <b/>
        <sz val="10"/>
        <color theme="1"/>
        <rFont val="Verdana"/>
        <family val="2"/>
      </rPr>
      <t xml:space="preserve"> Project (detail)</t>
    </r>
  </si>
  <si>
    <t>Gedetailleerde begroting voor Andere Projecten, inclusief zelf gekozen subcategorieën (NL)</t>
  </si>
  <si>
    <r>
      <t xml:space="preserve">2.Budget </t>
    </r>
    <r>
      <rPr>
        <b/>
        <u/>
        <sz val="10"/>
        <color theme="1"/>
        <rFont val="Verdana"/>
        <family val="2"/>
      </rPr>
      <t>Ander</t>
    </r>
    <r>
      <rPr>
        <b/>
        <sz val="10"/>
        <color theme="1"/>
        <rFont val="Verdana"/>
        <family val="2"/>
      </rPr>
      <t xml:space="preserve"> Project (GMS)</t>
    </r>
  </si>
  <si>
    <t>Automatisch gegenereerde begroting op standaardcategorieën – invullen van korte toelichting is vereist (NL)</t>
  </si>
  <si>
    <t>Instruction</t>
  </si>
  <si>
    <t>ℹ️ Tip: Gebruik altijd het tabblad dat past bij jouw projecttype (Onderzoeksproject vs. Ander Project). Raadpleeg bij twijfel je KWF-contactpersoon.</t>
  </si>
  <si>
    <t>Use this overview to navigate to the correct sheet for your project type and to know where to enter your information.</t>
  </si>
  <si>
    <t>Sheet Name</t>
  </si>
  <si>
    <t>Use for...</t>
  </si>
  <si>
    <t>1.Budget Research Project GMS</t>
  </si>
  <si>
    <t>Budget for Research Projects (in English)</t>
  </si>
  <si>
    <t>Toelichting op "Format KWF Financiële Aanvraag"</t>
  </si>
  <si>
    <t>Invulinstructies Onderzoeksprojecten:</t>
  </si>
  <si>
    <r>
      <t xml:space="preserve">Voor alle tabbladen geldt dat de </t>
    </r>
    <r>
      <rPr>
        <b/>
        <sz val="10"/>
        <color theme="1"/>
        <rFont val="Verdana"/>
        <family val="2"/>
      </rPr>
      <t>lichtblauwe velden ingevuld</t>
    </r>
    <r>
      <rPr>
        <sz val="10"/>
        <color theme="1"/>
        <rFont val="Verdana"/>
        <family val="2"/>
      </rPr>
      <t xml:space="preserve"> dienen te worden. De overige velden bevatten formules. </t>
    </r>
  </si>
  <si>
    <t>Stap 1:</t>
  </si>
  <si>
    <r>
      <t xml:space="preserve">Vul in tabblad "1.Budget Onderzoeksproject GMS" de </t>
    </r>
    <r>
      <rPr>
        <b/>
        <sz val="10"/>
        <color theme="1"/>
        <rFont val="Verdana"/>
        <family val="2"/>
      </rPr>
      <t xml:space="preserve">Algemene informatie </t>
    </r>
    <r>
      <rPr>
        <sz val="10"/>
        <color theme="1"/>
        <rFont val="Verdana"/>
        <family val="2"/>
      </rPr>
      <t xml:space="preserve">bovenaan in.
 </t>
    </r>
  </si>
  <si>
    <t>Stap 2:</t>
  </si>
  <si>
    <r>
      <rPr>
        <sz val="10"/>
        <color rgb="FFFF0000"/>
        <rFont val="Verdana"/>
        <family val="2"/>
      </rPr>
      <t xml:space="preserve">Let op! </t>
    </r>
    <r>
      <rPr>
        <sz val="10"/>
        <color theme="1"/>
        <rFont val="Verdana"/>
        <family val="2"/>
      </rPr>
      <t>Bij Hoofdcategorie 4 "EXTERNE SERVICE VERLENENDE PARTIJ EN EXTERN INCLUSIECENTRUM" kunt u zelf een omschrijving van de kostenpost invullen. 
           De overige subcategorieën zijn gestandaardiseerd.</t>
    </r>
  </si>
  <si>
    <t>Stap 3:</t>
  </si>
  <si>
    <r>
      <t>Vul in tabblad "1.Budget Onderzoeksproject GMS" in de een na laatste kolom een</t>
    </r>
    <r>
      <rPr>
        <b/>
        <sz val="10"/>
        <color theme="1"/>
        <rFont val="Verdana"/>
        <family val="2"/>
      </rPr>
      <t xml:space="preserve"> toelichting</t>
    </r>
    <r>
      <rPr>
        <sz val="10"/>
        <color theme="1"/>
        <rFont val="Verdana"/>
        <family val="2"/>
      </rPr>
      <t xml:space="preserve"> op de aanvraag in.</t>
    </r>
  </si>
  <si>
    <t>Stap 4:</t>
  </si>
  <si>
    <r>
      <t xml:space="preserve">Vul in tabblad "1.Budget Onderzoeksproject GMS" onderaan de </t>
    </r>
    <r>
      <rPr>
        <b/>
        <sz val="10"/>
        <color theme="1"/>
        <rFont val="Verdana"/>
        <family val="2"/>
      </rPr>
      <t>eigen bijdrage en co-financiering</t>
    </r>
    <r>
      <rPr>
        <sz val="10"/>
        <color theme="1"/>
        <rFont val="Verdana"/>
        <family val="2"/>
      </rPr>
      <t xml:space="preserve"> in, inclusief toelichting. Vul n.v.t. in als er geen sprake is van eigen bijdrage of co-financiering.</t>
    </r>
  </si>
  <si>
    <t>Stap 5 (indien van toepassing, afstemmen met KWF):</t>
  </si>
  <si>
    <r>
      <t xml:space="preserve">De gegevens uit ''1.Budget Onderzoeksproject GMS'' </t>
    </r>
    <r>
      <rPr>
        <b/>
        <sz val="10"/>
        <color theme="1"/>
        <rFont val="Verdana"/>
        <family val="2"/>
      </rPr>
      <t xml:space="preserve">dient u in te vullen in GMS </t>
    </r>
    <r>
      <rPr>
        <sz val="10"/>
        <color theme="1"/>
        <rFont val="Verdana"/>
        <family val="2"/>
      </rPr>
      <t xml:space="preserve">om uw definitieve project aanvraag bij KWF in te dienen. </t>
    </r>
  </si>
  <si>
    <t>KWF heeft de formules in dit bestand beveiligd. Het is niet de bedoeling dat formules aangepast worden. KWF rekent erop dat er bewust en integer gehandeld wordt.</t>
  </si>
  <si>
    <t>KWF raadt aan om de financiële contactpersoon van uw instelling te betrekken bij de begroting. Zij hebben vaak ervaring met KWF-projecten en kunnen helpen om de aanvraag volledig en correct in te dienen.</t>
  </si>
  <si>
    <t>Invulinstructies Andere projecten:</t>
  </si>
  <si>
    <r>
      <t xml:space="preserve">Vul in tabblad "1.Budget Ander Project (detail)" de </t>
    </r>
    <r>
      <rPr>
        <b/>
        <sz val="10"/>
        <color theme="1"/>
        <rFont val="Verdana"/>
        <family val="2"/>
      </rPr>
      <t xml:space="preserve">Algemene informatie </t>
    </r>
    <r>
      <rPr>
        <sz val="10"/>
        <color theme="1"/>
        <rFont val="Verdana"/>
        <family val="2"/>
      </rPr>
      <t xml:space="preserve">bovenaan in.
 </t>
    </r>
  </si>
  <si>
    <r>
      <t>Vul in tabblad "1.Budget Ander Project (detail)" de</t>
    </r>
    <r>
      <rPr>
        <b/>
        <sz val="10"/>
        <color theme="1"/>
        <rFont val="Verdana"/>
        <family val="2"/>
      </rPr>
      <t xml:space="preserve"> omschrijving van de aan te vragen subcategorieën</t>
    </r>
    <r>
      <rPr>
        <sz val="10"/>
        <color theme="1"/>
        <rFont val="Verdana"/>
        <family val="2"/>
      </rPr>
      <t xml:space="preserve"> in.</t>
    </r>
  </si>
  <si>
    <r>
      <rPr>
        <sz val="10"/>
        <color rgb="FFFF0000"/>
        <rFont val="Verdana"/>
        <family val="2"/>
      </rPr>
      <t xml:space="preserve">Let op! </t>
    </r>
    <r>
      <rPr>
        <sz val="10"/>
        <color theme="1"/>
        <rFont val="Verdana"/>
        <family val="2"/>
      </rPr>
      <t>Bij Hoofdcategorie 4 "EXTERNE SERVICE VERLENENDE PARTIJ EN EXTERN INCLUSIECENTRUM" kunt u zelf een omschrijving van de kostenpost invullen. 
           De overige subcategorieën zijn gestandaardiseerd. Deze kunt u kiezen middels het drop down menu.</t>
    </r>
  </si>
  <si>
    <r>
      <t>Vul in tabblad "1.Budget Ander Project (detail)" in de laatste kolom een</t>
    </r>
    <r>
      <rPr>
        <b/>
        <sz val="10"/>
        <color theme="1"/>
        <rFont val="Verdana"/>
        <family val="2"/>
      </rPr>
      <t xml:space="preserve"> toelichting</t>
    </r>
    <r>
      <rPr>
        <sz val="10"/>
        <color theme="1"/>
        <rFont val="Verdana"/>
        <family val="2"/>
      </rPr>
      <t xml:space="preserve"> op de aanvraag in.</t>
    </r>
  </si>
  <si>
    <t>Stap 5:</t>
  </si>
  <si>
    <r>
      <t xml:space="preserve">Vul in tabblad "1.Budget Ander Project (detail)" onderaan de </t>
    </r>
    <r>
      <rPr>
        <b/>
        <sz val="10"/>
        <color theme="1"/>
        <rFont val="Verdana"/>
        <family val="2"/>
      </rPr>
      <t>eigen bijdrage en co-financiering</t>
    </r>
    <r>
      <rPr>
        <sz val="10"/>
        <color theme="1"/>
        <rFont val="Verdana"/>
        <family val="2"/>
      </rPr>
      <t xml:space="preserve"> in, inclusief toelichting. Vul n.v.t. in als er geen sprake is van eigen bijdrage of co-financiering.</t>
    </r>
  </si>
  <si>
    <t>Stap 6:</t>
  </si>
  <si>
    <r>
      <t xml:space="preserve">Tabblad ''2.Budget Ander Project (GMS)'' wordt automatisch ingevuld op standaard hoofd- en subcategorieën op basis van de ingevulde gegevens uit tabblad  "1.Budget Ander Project (detail)"". U hoeft hier geen wijzigingen meer in aan te brengen. U dient wel </t>
    </r>
    <r>
      <rPr>
        <b/>
        <sz val="10"/>
        <color theme="1"/>
        <rFont val="Verdana"/>
        <family val="2"/>
      </rPr>
      <t>hoog over per subcategorie een toelichting</t>
    </r>
    <r>
      <rPr>
        <sz val="10"/>
        <color theme="1"/>
        <rFont val="Verdana"/>
        <family val="2"/>
      </rPr>
      <t xml:space="preserve"> van het aan te vragen budget in te vullen.</t>
    </r>
  </si>
  <si>
    <t>Stap 7 (indien van toepassing, afstemmen met KWF):</t>
  </si>
  <si>
    <r>
      <t xml:space="preserve">De gegevens uit ''2.Budget Ander Project (GMS)'' </t>
    </r>
    <r>
      <rPr>
        <b/>
        <sz val="10"/>
        <color theme="1"/>
        <rFont val="Verdana"/>
        <family val="2"/>
      </rPr>
      <t xml:space="preserve">dient u in te vullen in GMS </t>
    </r>
    <r>
      <rPr>
        <sz val="10"/>
        <color theme="1"/>
        <rFont val="Verdana"/>
        <family val="2"/>
      </rPr>
      <t xml:space="preserve">om uw definitieve project aanvraag bij KWF in te dienen. </t>
    </r>
  </si>
  <si>
    <r>
      <t xml:space="preserve">Aanvraag budget (standaard categorieën) - Onderzoeksproject </t>
    </r>
    <r>
      <rPr>
        <b/>
        <sz val="14"/>
        <color rgb="FFFF0000"/>
        <rFont val="Verdana"/>
        <family val="2"/>
      </rPr>
      <t>- invullen in GMS</t>
    </r>
  </si>
  <si>
    <t>N.B.: Graag de 'lichtblauwe velden' invullen, overige velden bevatten formules.</t>
  </si>
  <si>
    <t>Projectnummer KWF Kankerbestrijding</t>
  </si>
  <si>
    <t>Naam Projectleider</t>
  </si>
  <si>
    <t>Naam Hoofd Organisatie</t>
  </si>
  <si>
    <t>NFU Salaristabel</t>
  </si>
  <si>
    <t>Aan te vragen projectbegroting</t>
  </si>
  <si>
    <t>Jaar 1</t>
  </si>
  <si>
    <t>Jaar 2</t>
  </si>
  <si>
    <t>Jaar 3</t>
  </si>
  <si>
    <t>Jaar 4</t>
  </si>
  <si>
    <t>Jaar 5</t>
  </si>
  <si>
    <t>Jaar 6</t>
  </si>
  <si>
    <t>Jaar 7</t>
  </si>
  <si>
    <t>Jaar 8</t>
  </si>
  <si>
    <t>Totaal</t>
  </si>
  <si>
    <r>
      <rPr>
        <b/>
        <sz val="10"/>
        <color rgb="FF000000"/>
        <rFont val="Verdana"/>
        <family val="2"/>
      </rPr>
      <t>Toelichting (detail)</t>
    </r>
    <r>
      <rPr>
        <i/>
        <sz val="10"/>
        <color rgb="FF000000"/>
        <rFont val="Verdana"/>
        <family val="2"/>
      </rPr>
      <t xml:space="preserve">
De bedragen waar mogelijk specificeren in Prijs * Hoeveelheid (P*Q).</t>
    </r>
  </si>
  <si>
    <r>
      <rPr>
        <b/>
        <i/>
        <sz val="10"/>
        <color theme="0" tint="-0.499984740745262"/>
        <rFont val="Verdana"/>
        <family val="2"/>
      </rPr>
      <t>Voorbeeldtoelichting (per subcategorie, niet als totaalproject lezen)</t>
    </r>
    <r>
      <rPr>
        <i/>
        <sz val="10"/>
        <color theme="0" tint="-0.499984740745262"/>
        <rFont val="Verdana"/>
        <family val="2"/>
      </rPr>
      <t xml:space="preserve">
Zie in de notities per veld de vereisten van de uitwerking.</t>
    </r>
  </si>
  <si>
    <t>HOOFDCATEGORIE 1  PERSONEEL - fte</t>
  </si>
  <si>
    <t>fte</t>
  </si>
  <si>
    <t>Let op! Op dit moment nog de toelichting op personeel invullen in tab 'Parties of the Projects' onder Employments in GMS.</t>
  </si>
  <si>
    <t>Subcategorie 1.1 WP - PhD Student (promovendi)</t>
  </si>
  <si>
    <t>Eén PhD (0,8 fte, 4 jaar) coördineert de inclusie van patiënten en dataverzameling in samenwerking met klinische partners en voert analyses en een literatuurstudie uit.
De inzet is afgestemd op het werkpakket waarin zij actief zijn.</t>
  </si>
  <si>
    <t>Subcategorie 1.2 WP - Medical Doctor (10.4)</t>
  </si>
  <si>
    <t>Eén arts-onderzoeker (0,6 fte, 2 jaar) wordt ingezet voor het uitvoeren van klinisch onderzoek.
Deze arts is verantwoordelijk voor het includeren van patiënten, afnemen van metingen, medische verslaglegging en afstemming met het behandelteam.
De inzet is afgestemd op het klinische werkpakket en vindt plaats onder supervisie van de hoofdonderzoeker.</t>
  </si>
  <si>
    <t>Subcategorie 1.3 WP - Senior scientific personnel (11.2)</t>
  </si>
  <si>
    <t>Eén senior onderzoeker (0,4 fte, 3 jaar) is verantwoordelijk voor de wetenschappelijke coördinatie van het project.
De werkzaamheden bestaan uit het opzetten van de studieopzet, supervisie van promovendi en ondersteunend personeel, begeleiding bij dataverzameling en kwaliteitsbewaking van publicaties.</t>
  </si>
  <si>
    <t>Subcategorie 1.4 Ondersteunend - MBO (7.5)</t>
  </si>
  <si>
    <t>Twee laboratoriumtechnici worden ingezet op het project:
– Technicus A (0,6 fte, 2 jaar): ondersteunt bij het uitvoeren van experimenten en het verwerken van monsters.
– Technicus B (0,4 fte, 1 jaar): assisteert bij de voorbereiding van materialen, beheer van apparatuur en kwaliteitscontrole.
Beiden beschikken over een MBO-opleiding en werken onder begeleiding van het wetenschappelijk team.</t>
  </si>
  <si>
    <t>Subcategorie 1.5 Ondersteunend - HBO (9.3)</t>
  </si>
  <si>
    <t>Eén onderzoeksverpleegkundige (0,8 fte, 2 jaar) wordt ingezet voor de begeleiding van studiedeelnemers en coördinatie van metingen in het ziekenhuis.
Daarnaast is deze medewerker verantwoordelijk voor dataverwerking en afstemming met het zorgteam.
De medewerker is HBO-opgeleid en werkt zelfstandig binnen het toegewezen werkpakket.</t>
  </si>
  <si>
    <t>Subcategorie 1.6 Ondersteunend - Academic (11.2)</t>
  </si>
  <si>
    <t>Eén data-analist (0,5 fte, 3 jaar) ondersteunt het project door het opschonen, analyseren en visualiseren van onderzoeksdata.
Deze academisch opgeleide medewerker werkt nauw samen met promovendi en postdocs bij het opstellen van de analysemethodiek en het interpreteren van resultaten.</t>
  </si>
  <si>
    <t>Totaal Hoofdcategorie 1 Personeel</t>
  </si>
  <si>
    <t>HOOFDCATEGORIE 1  PERSONEEL - bedragen</t>
  </si>
  <si>
    <r>
      <t xml:space="preserve">HOOFDCATEGORIE 2 AANVULLEND PERSOONLIJK BUDGET </t>
    </r>
    <r>
      <rPr>
        <b/>
        <i/>
        <u/>
        <sz val="10"/>
        <color rgb="FF00B0F0"/>
        <rFont val="Verdana"/>
        <family val="2"/>
      </rPr>
      <t>(lumpsum)</t>
    </r>
  </si>
  <si>
    <t>HOOFDCATEGORIE 3 MATERIAAL</t>
  </si>
  <si>
    <r>
      <t xml:space="preserve">Subcategorie 3.1 - Labmiddelen en overige project gerelateerde kosten </t>
    </r>
    <r>
      <rPr>
        <i/>
        <sz val="10"/>
        <color rgb="FF00B0F0"/>
        <rFont val="Verdana"/>
        <family val="2"/>
      </rPr>
      <t>(lumpsum)</t>
    </r>
  </si>
  <si>
    <r>
      <rPr>
        <i/>
        <u/>
        <sz val="10"/>
        <color theme="0" tint="-0.499984740745262"/>
        <rFont val="Verdana"/>
        <family val="2"/>
      </rPr>
      <t>Voorbeeld 1 – Laboratoriummiddelen op basis van fte</t>
    </r>
    <r>
      <rPr>
        <i/>
        <sz val="10"/>
        <color theme="0" tint="-0.499984740745262"/>
        <rFont val="Verdana"/>
        <family val="2"/>
      </rPr>
      <t xml:space="preserve">
Voor dit project worden twee laboratoriummedewerkers ingezet:
– Technicus A: 0,6 fte in jaar 1 en 2
– Technicus B: 0,4 fte in jaar 1
Opgeteld: JR1: 1,0 fte → €12.500 + JR2: 0,6 fte → €7.500
Totaal: €20.000 aan laboratoriummiddelen.
Dit betreft kosten voor verbruiksgoederen (zoals reagentia, plastics, kits, enzymen) en het gebruik van apparatuur en softwarelicenties.
óf
</t>
    </r>
    <r>
      <rPr>
        <i/>
        <u/>
        <sz val="10"/>
        <color theme="0" tint="-0.499984740745262"/>
        <rFont val="Verdana"/>
        <family val="2"/>
      </rPr>
      <t>Voorbeeld 2 – Geen laboratoriummiddelen, wel overige projectkosten</t>
    </r>
    <r>
      <rPr>
        <i/>
        <sz val="10"/>
        <color theme="0" tint="-0.499984740745262"/>
        <rFont val="Verdana"/>
        <family val="2"/>
      </rPr>
      <t xml:space="preserve">
Ontwikkeling van een vragenlijst, literatuurstudie, ontwerp en druk van flyers voor werving, transcriptie van interviews. Totaal: €6.250 per jaar (of minder).</t>
    </r>
  </si>
  <si>
    <t>Subcategorie 3.2 - Overige labmiddelen</t>
  </si>
  <si>
    <t>In dit project worden specifieke sequentiekits gebruikt voor single-cell RNA sequencing.
Kosten: €18.000 (P*Q = €1.800 per kit x 10 kits).
De kits zijn essentieel voor het genereren van hoogwaardige transcriptomische data in werkpakket 2 en vallen buiten het reguliere labbudget.</t>
  </si>
  <si>
    <t>Subcategorie 3.3 - Proefdieren</t>
  </si>
  <si>
    <t>Voor de experimentele studie worden 60 muizen gebruikt, verdeeld over twee cohorten. De kosten in deze subcategorie betreffen uitsluitend directe kosten zoals aanschaf (€40 per muis), voeding, bodemmateriaal en disposables (€30 per muis).
Totale kosten: P x Q = €70 x 60 = €4.200
Let op: de kosten voor het gebruik van de dierfaciliteit zelf (zoals infrastructuur, beheer en personeel) worden separaat opgenomen onder subcategorie 3.5 als interne serviceverlening.</t>
  </si>
  <si>
    <t>Subcategorie 3.4 - Bijeenkomsten en Reiskosten</t>
  </si>
  <si>
    <t>Voor dit project vinden jaarlijkse sitebezoeken plaats aan drie deelnemende centra in België en Duitsland.
Per jaar reist een onderzoeker tweemaal naar elk centrum voor afstemming en dataverzameling.
Kosten:
– 6 reizen/jaar x 3 jaar = 18 reizen
– Kosten per reis: €275 (economy treinticket + overnachting)
Totale kosten: P x Q = €275 x 18 = €4.950
Deze bijeenkomsten zijn noodzakelijk voor het afstemmen van protocollen, kwaliteitscontrole van dataverzameling en lokale training van personeel.
Alle reizen zijn economy class en sluiten aan bij de doelstellingen van het project.</t>
  </si>
  <si>
    <t>Subcategorie 3.5 - Interne service verlenende partij en intern inclusiecentrum</t>
  </si>
  <si>
    <t>De interne communicatieafdeling ondersteunt het project met:
– Opmaak en redactie van een handreiking (20 uur x €75) = €1.500
– Productie van beeldmateriaal en webondersteuning (25 uur x €85) = €2.125
Totale kosten: €3.625
De kosten worden doorbelast op basis van de interne systematiek zonder winstoogmerk.
Een officiële offerte conform de KWF-vereisten moet bij de volledige aanvraag worden toegevoegd.</t>
  </si>
  <si>
    <t>Subcategorie 3.6 - Overig</t>
  </si>
  <si>
    <t>In deze post zijn meerdere projectonderdelen opgenomen die niet onder andere subcategorieën vallen, maar essentieel zijn voor de uitvoering:
– Vertaling van voorlichtingsmaterialen (€1.200)
– Inhuur grafisch ontwerper (80 uur x €95) = €7.600
– Licentie evaluatietool (€750/jaar x 2 jaar) = €1.500
– Transcriptie focusgroepen (20 x €75) = €1.500
– Technische ondersteuning digitale leeromgeving (40 uur x €90) = €3.600
Totale kosten: €15.400
Deze kosten dragen bij aan publieksvoorlichting, toegankelijkheid en evaluatie van de projectresultaten.</t>
  </si>
  <si>
    <t>Totaal Hoofdcategorie 3 Materiaal</t>
  </si>
  <si>
    <t>HOOFDCATEGORIE 4 EXTERNE SERVICE VERLENENDE PARTIJ EN EXTERN INCLUSIECENTRUM</t>
  </si>
  <si>
    <t>…..</t>
  </si>
  <si>
    <t>4.1 Externe dataverwerking en sequencing (zelf benoemd)
Diverse externe diensten die samenhangen met de verwerking van genomische data:
– Sequencing van 150 samples: 150 x €120 = €18.000
– Analyse en interpretatie van sequencingresultaten: 150 x €40 = €6.000
– Licentiekosten voor gebruik van externe analysetool (jaarlijks): 2 jaar x €1.500 = €3.000
Totale kosten: €27.000
Alle diensten worden geleverd door één externe genomics-partij en vormen één logisch geheel binnen werkpakket 3.
Een officiële offerte conform de KWF-vereisten moet bij de volledige aanvraag worden toegevoegd.</t>
  </si>
  <si>
    <t>4.2 – Extern inclusiecentrum (zelf benoemd)
Inclusie van patiënten vindt deels plaats via een extern centrum.
– 30 patiënten x €350 per inclusie = €10.500
De vergoeding omvat het informeren en includeren van deelnemers, afname van monsters en bijbehorende administratie. De prijs is gebaseerd op het standaardtarief van het externe ziekenhuis.
Een officiële offerte conform de KWF-vereisten moet bij de volledige aanvraag worden toegevoegd.</t>
  </si>
  <si>
    <t>Totaal Hoofdcategorie 4 Externe service-verlenende partij en inclusiecentrum</t>
  </si>
  <si>
    <t>HOOFDCATEGORIE 5 PUBLICATIE- EN ACCOUNTANTSKOSTEN</t>
  </si>
  <si>
    <r>
      <t xml:space="preserve">Subcategorie 5.1 - Publicatiekosten </t>
    </r>
    <r>
      <rPr>
        <i/>
        <sz val="10"/>
        <color rgb="FF00B0F0"/>
        <rFont val="Verdana"/>
        <family val="2"/>
      </rPr>
      <t>(lumpsum)</t>
    </r>
  </si>
  <si>
    <t>Voor open access publicatie van onderzoeksresultaten wordt uitgegaan van:
– 2 artikelen x €3.500 publicatiekosten = €7.000
Deze kosten vallen binnen het maximum van €10.000 voor publicatiekosten.</t>
  </si>
  <si>
    <r>
      <t>Subcategorie 5.2 - Accountantskosten</t>
    </r>
    <r>
      <rPr>
        <i/>
        <sz val="10"/>
        <color rgb="FF00B0F0"/>
        <rFont val="Verdana"/>
        <family val="2"/>
      </rPr>
      <t xml:space="preserve"> (lumpsum)</t>
    </r>
  </si>
  <si>
    <t>Voor de financiële eindverantwoording worden de volgende accountantskosten geraamd:
– Controleverklaring Hoofdorganisatie X (kosten ≥€125.000): €2.500
– Controleverklaring Deelnemende organisatie Y (kosten ≥€125.000): €2.500
– Rapport van feitelijke bevindingen (verplicht bij ≥2 verklaringen naast die van de Hoofdorganisatie, in dit geval voor Deelnemer Y én de bestuursverklaring voor de Eigen Bijdrage van X): €1.000
Totale kosten: €6.000</t>
  </si>
  <si>
    <t>Totaal Hoofdcategorie 5 Publicatie- en Accountantskosten</t>
  </si>
  <si>
    <t>HOOFDCATEGORIE 6  PATIËNTENPARTICIPATIE</t>
  </si>
  <si>
    <r>
      <t>Patient participation prior to the project:</t>
    </r>
    <r>
      <rPr>
        <sz val="10"/>
        <color theme="1"/>
        <rFont val="Verdana"/>
        <family val="2"/>
      </rPr>
      <t xml:space="preserve">
…..</t>
    </r>
  </si>
  <si>
    <t>1. Participatie tijdens het opstellen van de financieringsaanvraag:
Betrokkenheid van één patiëntenvereniging bij het vormgeven van de aanvraag: €500 (maximale vergoeding volgens KWF-beleid).</t>
  </si>
  <si>
    <r>
      <t>Patient participation throughout the duration of the project:</t>
    </r>
    <r>
      <rPr>
        <sz val="10"/>
        <color theme="1"/>
        <rFont val="Verdana"/>
        <family val="2"/>
      </rPr>
      <t xml:space="preserve">
…..</t>
    </r>
  </si>
  <si>
    <t>2. Participatie tijdens het project:
– Reiskostenvergoeding: 4 bijeenkomsten x 2 patiënten x €35 = €280
– Eenvoudige inbreng (ervaringskennis in focusgroepbijeenkomst): 4 bijeenkomsten x 1 uur x €50 = €200
– Hoogwaardige inbreng (stuurgroepbijeenkomsten 4 x 2 uur + voorbereiding 4 x 0,5 uur): 10 uur x €100 = €1.000</t>
  </si>
  <si>
    <r>
      <t>Patient participation in dessemination of the results:</t>
    </r>
    <r>
      <rPr>
        <sz val="10"/>
        <color theme="1"/>
        <rFont val="Verdana"/>
        <family val="2"/>
      </rPr>
      <t xml:space="preserve">
…..</t>
    </r>
  </si>
  <si>
    <t>3. Disseminatie van resultaten:
– Ontwikkeling en verspreiding van patiënteninformatie: €1.000
– Reiskosten + vergoeding voor spreekbijdrage op patiëntensymposium: 2 patiënten x €150 = €300
Totale kosten: €3.280</t>
  </si>
  <si>
    <t>TOTAAL</t>
  </si>
  <si>
    <t>SAMENVATTING</t>
  </si>
  <si>
    <t>Totaalbudget</t>
  </si>
  <si>
    <t>HOOFDCATEGORIE 1  PERSONEEL</t>
  </si>
  <si>
    <t>HOOFDCATEGORIE 2 AANVULLEND PERSOONLIJK BUDGET</t>
  </si>
  <si>
    <t>FTE</t>
  </si>
  <si>
    <t>NFU Salarisschalen</t>
  </si>
  <si>
    <t>Subcategorie Personeel</t>
  </si>
  <si>
    <t>PB</t>
  </si>
  <si>
    <r>
      <t xml:space="preserve">Aanvraag budget (detail) - Ander Project </t>
    </r>
    <r>
      <rPr>
        <b/>
        <sz val="14"/>
        <color rgb="FFFF0000"/>
        <rFont val="Verdana"/>
        <family val="2"/>
      </rPr>
      <t>- in gesprek met KWF</t>
    </r>
  </si>
  <si>
    <t>Versie KWF Tarievenbeleid</t>
  </si>
  <si>
    <t>HOOFDCATEGORIE 1  PERSONEEL - uren</t>
  </si>
  <si>
    <t>Uren</t>
  </si>
  <si>
    <t>Totaal Hoofdcategorie 1 Personeel (uren)</t>
  </si>
  <si>
    <t>Totaal Hoofdcategorie 6 Patiëntenparticipatie</t>
  </si>
  <si>
    <t>Dropdown - standaard hoofd- en subcategoriën FV'25:</t>
  </si>
  <si>
    <t>Subcategorie 1.1 Intern - Projectondersteuning</t>
  </si>
  <si>
    <t>Subcategorie 1.2 Intern - Projectmedewerker/adviseur</t>
  </si>
  <si>
    <t>Subcategorie 1.3 Intern - Projectleider/Senior adviseur</t>
  </si>
  <si>
    <t>Subcategorie 1.4 Extern - Projectondersteuning</t>
  </si>
  <si>
    <t>Subcategorie 1.5 Extern - Projectmedewerker/adviseur</t>
  </si>
  <si>
    <t>Subcategorie 1.6 Extern - Projectleider/Senior adviseur</t>
  </si>
  <si>
    <t>Subcategorie 3.1 - Overige project gerelateerde kosten (lumpsum)</t>
  </si>
  <si>
    <t>Subcategorie 5.1 - Publicatiekosten (lumpsum)</t>
  </si>
  <si>
    <t>Subcategorie 5.2 - Accountantskosten (lumpsum)</t>
  </si>
  <si>
    <t>Patiëntenparticipatie</t>
  </si>
  <si>
    <r>
      <t xml:space="preserve">Aanvraag budget (standaard categorieën) - Ander Project </t>
    </r>
    <r>
      <rPr>
        <b/>
        <sz val="14"/>
        <color rgb="FFFF0000"/>
        <rFont val="Verdana"/>
        <family val="2"/>
      </rPr>
      <t>- invullen in GMS</t>
    </r>
  </si>
  <si>
    <t>N.B.: Graag de 'lichtblauwe velden' met toelichting invullen.</t>
  </si>
  <si>
    <r>
      <rPr>
        <b/>
        <sz val="10"/>
        <color rgb="FF000000"/>
        <rFont val="Verdana"/>
        <family val="2"/>
      </rPr>
      <t>Toelichting (hoog over)</t>
    </r>
    <r>
      <rPr>
        <i/>
        <sz val="10"/>
        <color rgb="FF000000"/>
        <rFont val="Verdana"/>
        <family val="2"/>
      </rPr>
      <t xml:space="preserve">
De bedragen waar mogelijk specificeren in Prijs * Hoeveelheid (P*Q).</t>
    </r>
  </si>
  <si>
    <t>Projectassistenten, samen 480 uur per jaar
– Medewerker A (180 uur): verantwoordelijk voor verslaglegging, notuleren en het plannen van afspraken met stakeholders.
– Medewerker B (120 uur): verzorgt administratieve ondersteuning en archiefbeheer.</t>
  </si>
  <si>
    <t>Beleidsadviseurs, samen 600 uur per jaar
– Adviseur A (300 uur): analyseert beleidskaders en stemt af met stakeholders.
– Adviseur B (300 uur): draagt bij aan de uitwerking van implementatievoorstellen en communicatie.</t>
  </si>
  <si>
    <t>Senior projectleider, 400 uur per jaar
Stuurt het projectteam aan, bewaakt resultaten en leidt het bestuurlijk overleg met stakeholders.</t>
  </si>
  <si>
    <t>Tijdelijke ondersteuning projectorganisatie, 300 uur per jaar
– Ondersteunt bij helpdesk, deelnemerscommunicatie en logistieke uitvoering van grootschalige stakeholder bijeenkomst.</t>
  </si>
  <si>
    <t>Externe adviseur, 120 uur per jaar
Llevert expertise op het gebied van communicatie en helpt bij het tot stand komen van een communicatieplan.</t>
  </si>
  <si>
    <t>Externe projectleider, 100 uur per jaar
Coördineert het project tijdens de opschaling, waarin specifieke expertise nodig is.
Inhuur is noodzakelijk wegens gebrek aan vergelijkbare ervaring binnen de organisatie.</t>
  </si>
  <si>
    <r>
      <t xml:space="preserve">Subcategorie 3.1 - Overige project gerelateerde kosten </t>
    </r>
    <r>
      <rPr>
        <i/>
        <sz val="10"/>
        <color rgb="FF00B0F0"/>
        <rFont val="Verdana"/>
        <family val="2"/>
      </rPr>
      <t>(lumpsum)</t>
    </r>
  </si>
  <si>
    <t>Wordt ingezet voor ontwikkel- en drukkosten van communicatiematerialen en opzet van een vragenlijst voor deelnemers. Totaal: €6.250 per jaar (of minder).</t>
  </si>
  <si>
    <t>Het projectteam bezoekt stakeholders op locatie en organiseert bijeenkomsten met patiëntenorganisaties.
– Reiskosten binnen Nederland (trein/km-vergoeding): €1.200
– Locatiehuur en catering voor 2 bijeenkomsten à €500 = €1.000
– Congresbezoek voor kennisdeling onder relevante stakeholders: €800
Totale kosten: €3.000</t>
  </si>
  <si>
    <t>De interne communicatieafdeling ondersteunt het project met:
– Opmaak en redactie van een handreiking (20 uur à intern tarief)
– Productie van beeldmateriaal en webondersteuning (25 uur à intern tarief)
De kosten worden doorbelast op basis van de reguliere interne systematiek zonder winstoogmerk.
Een officiële offerte conform de KWF-vereisten moet bij de volledige aanvraag worden toegevoegd.</t>
  </si>
  <si>
    <t>In dit project zijn de reguliere project gerelateerde kosten al opgenomen binnen subcategorie 3.1. Onderstaande aanvullende kosten vallen niet binnen 3.1 en worden hier opgenomen:
– Vertaling deelnemersinformatie: 3 documenten x €400 = €1.200
– Ontwikkeling infographic voor terugkoppeling aan patiëntenpanel: 1 ontwerp x €1.500 = €1.500
Totale kosten: €2.700</t>
  </si>
  <si>
    <t>Voor de ontwikkeling van publieksgerichte materialen wordt externe expertise ingezet:
– Vormgeving en productie van een digitale handreiking: 40 uur x €90 = €3.600
– Ontwerp interactieve infographics (2 stuks): 2 x €950 = €1.900
– Eindredactie en correctieronde: 10 uur x €80 = €800
Totale kosten: €6.300
Een officiële offerte conform de KWF-vereisten moet bij de volledige aanvraag worden toegevoegd.</t>
  </si>
  <si>
    <t>Voor onafhankelijke monitoring en evaluatie wordt externe expertise ingezet:
– Opzet en analyse vragenlijsten: 24 uur x €100 = €2.400
– Begeleiding focusgroepen en rapportage: 3 sessies x €750 = €2.250
– Licentiegebruik online platform (vaste kosten): €1.000
Totale kosten: €5.650
Een officiële offerte conform de KWF-vereisten moet bij de volledige aanvraag worden toegevoegd.</t>
  </si>
  <si>
    <t>Voor de verspreiding van projectresultaten wordt uitgegaan van:
– Digitale publicatie van actieplan inclusief een visuele samenvatting (digitale publicatie): €4.000</t>
  </si>
  <si>
    <t>Toelichting</t>
  </si>
  <si>
    <t>Explanation of “KWF Project Budget Format”</t>
  </si>
  <si>
    <t>Instructions for Research Projects:</t>
  </si>
  <si>
    <r>
      <t>All tabs must be completed in the</t>
    </r>
    <r>
      <rPr>
        <b/>
        <sz val="10"/>
        <color theme="1"/>
        <rFont val="Verdana"/>
        <family val="2"/>
      </rPr>
      <t xml:space="preserve"> light blue cells only</t>
    </r>
    <r>
      <rPr>
        <sz val="10"/>
        <color theme="1"/>
        <rFont val="Verdana"/>
        <family val="2"/>
      </rPr>
      <t>. The other cells contain formulas.</t>
    </r>
  </si>
  <si>
    <t>Step 1:</t>
  </si>
  <si>
    <r>
      <t xml:space="preserve">Fill in the </t>
    </r>
    <r>
      <rPr>
        <b/>
        <sz val="10"/>
        <color theme="1"/>
        <rFont val="Verdana"/>
        <family val="2"/>
      </rPr>
      <t>general project information</t>
    </r>
    <r>
      <rPr>
        <sz val="10"/>
        <color theme="1"/>
        <rFont val="Verdana"/>
        <family val="2"/>
      </rPr>
      <t xml:space="preserve"> at the top of the “1.Budget Research Project GMS” tab.
 </t>
    </r>
  </si>
  <si>
    <t>Step 2:</t>
  </si>
  <si>
    <r>
      <rPr>
        <sz val="10"/>
        <color rgb="FFFF0000"/>
        <rFont val="Verdana"/>
        <family val="2"/>
      </rPr>
      <t xml:space="preserve">Note: </t>
    </r>
    <r>
      <rPr>
        <sz val="10"/>
        <color theme="1"/>
        <rFont val="Verdana"/>
        <family val="2"/>
      </rPr>
      <t>In Main Category 4 "EXTERNAL SERVICE PROVIDER AND INCLUSION CENTRE", you must provide your own description of the cost item.
         All other subcategories are standardized.</t>
    </r>
  </si>
  <si>
    <t>Step 3:</t>
  </si>
  <si>
    <r>
      <t xml:space="preserve">Provide a </t>
    </r>
    <r>
      <rPr>
        <b/>
        <sz val="10"/>
        <color theme="1"/>
        <rFont val="Verdana"/>
        <family val="2"/>
      </rPr>
      <t>description</t>
    </r>
    <r>
      <rPr>
        <sz val="10"/>
        <color theme="1"/>
        <rFont val="Verdana"/>
        <family val="2"/>
      </rPr>
      <t xml:space="preserve"> of the requested items in the second-to-last column of the “1.Budget Research Project GMS” tab.</t>
    </r>
  </si>
  <si>
    <t>Step 4:</t>
  </si>
  <si>
    <r>
      <t xml:space="preserve">In the “1.Budget Research Project GMS” tab, complete the fields on </t>
    </r>
    <r>
      <rPr>
        <b/>
        <sz val="10"/>
        <color theme="1"/>
        <rFont val="Verdana"/>
        <family val="2"/>
      </rPr>
      <t>Own Contribution and Co-funding</t>
    </r>
    <r>
      <rPr>
        <sz val="10"/>
        <color theme="1"/>
        <rFont val="Verdana"/>
        <family val="2"/>
      </rPr>
      <t xml:space="preserve"> at the bottom of the sheet, including a brief explanation. If not applicable, enter “n/a”.</t>
    </r>
  </si>
  <si>
    <t>Step 5 (if applicable, in consultation with KWF)</t>
  </si>
  <si>
    <r>
      <rPr>
        <b/>
        <sz val="10"/>
        <color theme="1"/>
        <rFont val="Verdana"/>
        <family val="2"/>
      </rPr>
      <t>Copy</t>
    </r>
    <r>
      <rPr>
        <sz val="10"/>
        <color theme="1"/>
        <rFont val="Verdana"/>
        <family val="2"/>
      </rPr>
      <t xml:space="preserve"> the data from the “1.Budget Research Project GMS” tab </t>
    </r>
    <r>
      <rPr>
        <b/>
        <sz val="10"/>
        <color theme="1"/>
        <rFont val="Verdana"/>
        <family val="2"/>
      </rPr>
      <t>into GMS</t>
    </r>
    <r>
      <rPr>
        <sz val="10"/>
        <color theme="1"/>
        <rFont val="Verdana"/>
        <family val="2"/>
      </rPr>
      <t xml:space="preserve"> to submit your final project application to KWF.</t>
    </r>
  </si>
  <si>
    <t>Please note: All formulas in this file are protected. Do not change any formulas. KWF expects all applicants to handle this file with care and integrity.</t>
  </si>
  <si>
    <t>KWF recommends involving your institution’s financial contact when preparing the budget. Their experience with KWF projects can help ensure a complete and accurate submission.</t>
  </si>
  <si>
    <r>
      <t xml:space="preserve">Budget Request (standard categories) – Research Project </t>
    </r>
    <r>
      <rPr>
        <b/>
        <sz val="14"/>
        <color rgb="FFFF0000"/>
        <rFont val="Verdana"/>
        <family val="2"/>
      </rPr>
      <t>- to be entered in GMS</t>
    </r>
  </si>
  <si>
    <t>Note: Please complete the light blue fields only; all other fields contain formulas.</t>
  </si>
  <si>
    <t>KWF Project Number</t>
  </si>
  <si>
    <t>Name of Principal Investigator</t>
  </si>
  <si>
    <t>Name of Main Organisation</t>
  </si>
  <si>
    <t>NFU Salary Scale</t>
  </si>
  <si>
    <t>Requested Project Budget</t>
  </si>
  <si>
    <t>Year 1</t>
  </si>
  <si>
    <t>Year 2</t>
  </si>
  <si>
    <t>Year 3</t>
  </si>
  <si>
    <t>Year 4</t>
  </si>
  <si>
    <t>Year 5</t>
  </si>
  <si>
    <t>Year 6</t>
  </si>
  <si>
    <t>Year 7</t>
  </si>
  <si>
    <t>Year 8</t>
  </si>
  <si>
    <t>Total</t>
  </si>
  <si>
    <r>
      <rPr>
        <b/>
        <sz val="10"/>
        <color rgb="FF000000"/>
        <rFont val="Verdana"/>
        <family val="2"/>
      </rPr>
      <t>Explanation (detail)</t>
    </r>
    <r>
      <rPr>
        <i/>
        <sz val="10"/>
        <color rgb="FF000000"/>
        <rFont val="Verdana"/>
        <family val="2"/>
      </rPr>
      <t xml:space="preserve">
Where possible, specify the amounts using Price * Quantity (P*Q).</t>
    </r>
  </si>
  <si>
    <t>Example explanation 
(per Subcategory, not to be interpreted as a complete project proposal)
See cell notes for detailed requirements per cost category.</t>
  </si>
  <si>
    <t>MAIN CATEGORY 1 PERSONNEL</t>
  </si>
  <si>
    <t>Note: At this stage, please enter the explanation for personnel costs in the 'Parties of the Project' tab under Employments in GMS.</t>
  </si>
  <si>
    <t>Subcategory 1.1 WP - PhD Student (promovendi)</t>
  </si>
  <si>
    <t>One PhD student (0.8 FTE, 4 years) coordinates patient inclusion and data collection in collaboration with clinical partners and performs data analyses and literature review.
The deployment is aligned with the work package in which the student is active.</t>
  </si>
  <si>
    <t>Subcategory 1.2 WP - Medical Doctor (10.4)</t>
  </si>
  <si>
    <t>One medical doctor (0.6 FTE, 2 years) is involved in the clinical execution of the study.
The doctor is responsible for patient inclusion, data collection, clinical reporting, and communication with the treatment team.
The deployment is aligned with the clinical work package and takes place under supervision of the principal investigator.</t>
  </si>
  <si>
    <t>Subcategory 1.3 WP - Senior scientific personnel (11.2)</t>
  </si>
  <si>
    <t>One senior researcher (0.4 FTE, 3 years) is responsible for the scientific coordination of the project.
Tasks include setting up the study design, supervising PhD students and support staff, overseeing data collection, and safeguarding publication quality.</t>
  </si>
  <si>
    <t>Subcategory 1.4 MBO (7.5)</t>
  </si>
  <si>
    <t>Two laboratory technicians are assigned to the project:
– Technician A (0.6 FTE, 2 years): supports lab experiments and sample processing.
– Technician B (0.4 FTE, 1 year): assists with material preparation, equipment management, and quality control.
Both have an MBO-level background and operate under supervision of the scientific team.</t>
  </si>
  <si>
    <t>Subcategory 1.5 HBO (9.3)</t>
  </si>
  <si>
    <t>One research nurse (0.8 FTE, 2 years) supports study participants and coordinates measurements in the hospital.
This staff member is also responsible for data handling and coordination with the clinical team.
The employee holds an HBO-level qualification and operates independently within the assigned work package.</t>
  </si>
  <si>
    <t>Subcategory 1.6 Academic (11.2)</t>
  </si>
  <si>
    <t>One data analyst (0.5 FTE, 3 years) supports the project by cleaning, analyzing, and visualizing research data.
This academically trained professional collaborates closely with PhD students and postdocs to develop and apply analytical methods.</t>
  </si>
  <si>
    <t xml:space="preserve">Total Main Category 1 Personnel </t>
  </si>
  <si>
    <r>
      <t xml:space="preserve">MAIN CATEGORY 2 ADDITIONAL PERSONAL BUDGET </t>
    </r>
    <r>
      <rPr>
        <b/>
        <i/>
        <u/>
        <sz val="10"/>
        <color rgb="FF00B0F0"/>
        <rFont val="Verdana"/>
        <family val="2"/>
      </rPr>
      <t>(lump sum)</t>
    </r>
  </si>
  <si>
    <t>MAIN CATEGORY 3 MATERIAL</t>
  </si>
  <si>
    <t>Subcategory 3.1 - Laboratory Materials &amp; other Project-specific Materials (lump sum)</t>
  </si>
  <si>
    <r>
      <rPr>
        <i/>
        <u/>
        <sz val="10"/>
        <color theme="0" tint="-0.499984740745262"/>
        <rFont val="Verdana"/>
        <family val="2"/>
      </rPr>
      <t>Example 1 – Lab materials based on FTE</t>
    </r>
    <r>
      <rPr>
        <i/>
        <sz val="10"/>
        <color theme="0" tint="-0.499984740745262"/>
        <rFont val="Verdana"/>
        <family val="2"/>
      </rPr>
      <t xml:space="preserve">
Two lab technicians are involved in the project:
– Technician A: 0.6 FTE in year 1 and 2
– Technician B: 0.4 FTE in year 1
Year 1: 1.0 FTE → €12,500 | Year 2: 0.6 FTE → €7,500
Total: €20,000 for lab materials.
These costs include consumables (e.g., reagents, plastics, kits, enzymes), as well as use of equipment and software licenses.
ór
</t>
    </r>
    <r>
      <rPr>
        <i/>
        <u/>
        <sz val="10"/>
        <color theme="0" tint="-0.499984740745262"/>
        <rFont val="Verdana"/>
        <family val="2"/>
      </rPr>
      <t>Example 2 – No lab materials, but other project-related costs</t>
    </r>
    <r>
      <rPr>
        <i/>
        <sz val="10"/>
        <color theme="0" tint="-0.499984740745262"/>
        <rFont val="Verdana"/>
        <family val="2"/>
      </rPr>
      <t xml:space="preserve">
Questionnaire development, literature study, design and printing of recruitment flyers, transcription of interviews. Total: €6,250 per year (or less).</t>
    </r>
  </si>
  <si>
    <t>Subcategory 3.2 - Other Laboratory Materials</t>
  </si>
  <si>
    <t>The project uses specific sequencing kits for single-cell RNA sequencing.
Cost: €18,000 (P*Q = €1,800 per kit x 10 kits).
These kits are essential for generating high-quality transcriptomic data in work package 2 and fall outside the regular lab budget.</t>
  </si>
  <si>
    <t>Subcategory 3.3 - Laboratory Anmimals</t>
  </si>
  <si>
    <t>A total of 60 mice are used for the experimental study, divided into two cohorts.
This subcategory covers direct costs only: purchase (€40 per mouse), food, bedding, and disposables (€30 per mouse).
Total cost: P x Q = €70 x 60 = €4,200
Note: Costs related to the animal facility itself (e.g., infrastructure, staff, management) must be recorded under Subcategory 3.5 as internal service provision.</t>
  </si>
  <si>
    <t>Subcategory 3.4 - Meeting &amp; Travel Expenses</t>
  </si>
  <si>
    <t>Annual site visits are conducted at three participating centres in Belgium and Germany.
One researcher travels twice a year to each centre for coordination and data collection.
Costs:
– 6 trips/year x 3 years = 18 trips
– €275 per trip (economy train + accommodation)
Total cost: P x Q = €275 x 18 = €4,950
These meetings are essential for protocol alignment, quality control, and local staff training.
All travel is economy class and aligned with the project goals.</t>
  </si>
  <si>
    <t>Subcategory 3.5 - Internal Service Provider / Inclusion Centre</t>
  </si>
  <si>
    <t>Annual site visits are conducted at three participating centres in Belgium and Germany.
One researcher travels twice a year to each centre for coordination and data collection.
Costs:
– 6 trips/year x 3 years = 18 trips
– €275 per trip (economy train + accommodation)
Total cost: P x Q = €275 x 18 = €4,950
These meetings are essential for protocol alignment, quality control, and local staff training.
All travel is economy class and aligned with the project goals.
A formal quotation that meets KWF’s requirements must be submitted for this cost item in the full proposal.</t>
  </si>
  <si>
    <t>Subcategory 3.6 - Other</t>
  </si>
  <si>
    <t>This post includes several project components not covered by other subcategories, but essential for implementation:
– Translation of outreach materials: €1,200
– Graphic designer for visual materials (80 hours x €95) = €7,600
– Licence for evaluation tool (€750/year x 2 years) = €1,500
– Transcription of focus groups (20 x €75) = €1,500
– Technical support for online learning environment (40 hours x €90) = €3,600
Total cost: €15,400
These costs contribute to public outreach, accessibility, and evaluation of project outcomes.</t>
  </si>
  <si>
    <t>Total Main Category 3 Material</t>
  </si>
  <si>
    <t>MAIN CATEGORY 4 EXTERNAL SERVICE PROVIDER / INCLUSION CENTRE</t>
  </si>
  <si>
    <t>4.1 – External data processing and sequencing (custom subcategory name)
This self-defined subcategory includes various services related to external data processing:
– Sequencing of 150 samples: 150 x €120 = €18,000
– Analysis and interpretation of results: 150 x €40 = €6,000
– Software licence for analysis tool (annual): 2 years x €1,500 = €3,000
Total cost: €27,000
All services are provided by one external genomics partner and form a coherent part of work package 3.
A formal quotation that meets KWF’s requirements must be submitted for this cost item in the full proposal.</t>
  </si>
  <si>
    <t>4.2 – External inclusion centre (custom subcategory name)
This self-defined subcategory covers activities related to patient inclusion via an external centre:
– 30 patients x €350 per inclusion = €10,500
The fee includes informing and registering participants, collecting samples, and handling related administration. The rate is based on the standard fee used by the external hospital.
A formal quotation that meets KWF’s requirements must be submitted for this cost item in the full proposal.</t>
  </si>
  <si>
    <t>Total Main Category 4 External Service Provider / Inclusion Centre</t>
  </si>
  <si>
    <t>MAIN CATEGORY 5 PUBLICATION AND AUDITOR'S FEES</t>
  </si>
  <si>
    <r>
      <t xml:space="preserve">Subcategory 5.1 - Publication Costs </t>
    </r>
    <r>
      <rPr>
        <i/>
        <sz val="10"/>
        <color rgb="FF00B0F0"/>
        <rFont val="Verdana"/>
        <family val="2"/>
      </rPr>
      <t>(lump sum)</t>
    </r>
  </si>
  <si>
    <t>For open access publication of project results:
– 2 publications x €3,500 = €7,000
This is within the maximum lump sum of €10,000 for publication.</t>
  </si>
  <si>
    <r>
      <t>Subcategory 5.2 - Auditor's Fees</t>
    </r>
    <r>
      <rPr>
        <i/>
        <sz val="10"/>
        <color rgb="FF00B0F0"/>
        <rFont val="Verdana"/>
        <family val="2"/>
      </rPr>
      <t xml:space="preserve"> (lump sum)</t>
    </r>
  </si>
  <si>
    <t>Estimated audit costs for financial reporting:
– Audit report for Main Organisation X (costs ≥ €125,000): €2,500
– Audit report for Participating Organisation Y (costs ≥ €125,000): €2,500
– Report of factual findings (mandatory if ≥2 additional audit reports): €1,000
Total cost: €6,000</t>
  </si>
  <si>
    <t>Total Main Category 5 Publication and Auditor's Fees</t>
  </si>
  <si>
    <t>MAIN CATEGORY 6 PATIENT PARTICIPATION</t>
  </si>
  <si>
    <r>
      <rPr>
        <u/>
        <sz val="10"/>
        <color theme="1"/>
        <rFont val="Verdana"/>
        <family val="2"/>
      </rPr>
      <t>1. Patient participation prior to the project:</t>
    </r>
    <r>
      <rPr>
        <sz val="10"/>
        <color theme="1"/>
        <rFont val="Verdana"/>
        <family val="2"/>
      </rPr>
      <t xml:space="preserve">
…..</t>
    </r>
  </si>
  <si>
    <t>1. Patient participation prior to the project - during preparation of the funding application:
One patient organisation contributed to the design of the proposal: €500 (maximum reimbursement per KWF policy)</t>
  </si>
  <si>
    <r>
      <rPr>
        <u/>
        <sz val="10"/>
        <color theme="1"/>
        <rFont val="Verdana"/>
        <family val="2"/>
      </rPr>
      <t>2. Patient participation throughout the duration of the project:</t>
    </r>
    <r>
      <rPr>
        <sz val="10"/>
        <color theme="1"/>
        <rFont val="Verdana"/>
        <family val="2"/>
      </rPr>
      <t xml:space="preserve">
…..</t>
    </r>
  </si>
  <si>
    <t>2. Patient participation throughout the duration of the project:
– Travel reimbursement: 4 meetings x 2 patients x €35 = €280
– Basic contribution (focus group participation): 4 x 1 hour x €50 = €200
– Substantive contribution (steering group, incl. prep time): 10 hours x €100 = €1,000</t>
  </si>
  <si>
    <r>
      <rPr>
        <u/>
        <sz val="10"/>
        <color theme="1"/>
        <rFont val="Verdana"/>
        <family val="2"/>
      </rPr>
      <t>3. Patient participation in dessemination of the results:</t>
    </r>
    <r>
      <rPr>
        <sz val="10"/>
        <color theme="1"/>
        <rFont val="Verdana"/>
        <family val="2"/>
      </rPr>
      <t xml:space="preserve">
…..</t>
    </r>
  </si>
  <si>
    <t>3. Patient participation in dessemination of the results:
– Development and distribution of patient information: €1,000
– Travel + speaker contribution for patient symposium: 2 patients x €150 = €300
Total cost: €3,280</t>
  </si>
  <si>
    <t>SUMMARY</t>
  </si>
  <si>
    <t>Total budget</t>
  </si>
  <si>
    <t>MAIN CATEGORY 2 ADDITIONAL PERSONAL BUDGET (lump sum)</t>
  </si>
  <si>
    <t>TOTAL</t>
  </si>
  <si>
    <r>
      <t xml:space="preserve">Aanvraag budget - </t>
    </r>
    <r>
      <rPr>
        <b/>
        <u/>
        <sz val="13.5"/>
        <color theme="1"/>
        <rFont val="Verdana"/>
        <family val="2"/>
      </rPr>
      <t>Nederlands</t>
    </r>
  </si>
  <si>
    <r>
      <t xml:space="preserve">Budget request - </t>
    </r>
    <r>
      <rPr>
        <b/>
        <u/>
        <sz val="13.5"/>
        <color theme="1"/>
        <rFont val="Verdana"/>
        <family val="2"/>
      </rPr>
      <t>English</t>
    </r>
  </si>
  <si>
    <r>
      <t xml:space="preserve">Fill in the requested </t>
    </r>
    <r>
      <rPr>
        <b/>
        <sz val="10"/>
        <color theme="1"/>
        <rFont val="Verdana"/>
        <family val="2"/>
      </rPr>
      <t>FTE or amount</t>
    </r>
    <r>
      <rPr>
        <sz val="10"/>
        <color theme="1"/>
        <rFont val="Verdana"/>
        <family val="2"/>
      </rPr>
      <t xml:space="preserve"> per subcategory per year in the “1.Budget Research Project GMS” tab. </t>
    </r>
    <r>
      <rPr>
        <b/>
        <sz val="10"/>
        <color theme="1"/>
        <rFont val="Verdana"/>
        <family val="2"/>
      </rPr>
      <t>NOTE:</t>
    </r>
    <r>
      <rPr>
        <sz val="10"/>
        <color theme="1"/>
        <rFont val="Verdana"/>
        <family val="2"/>
      </rPr>
      <t xml:space="preserve"> Don’t forget to select the correct NFU salary table.
Personnel costs are calculated based on the most recent version of the NFU salary scales and the number of FTE entered.</t>
    </r>
  </si>
  <si>
    <r>
      <t xml:space="preserve">Vul in tabblad "1.Budget Onderzoeksproject GMS" de aan te vragen </t>
    </r>
    <r>
      <rPr>
        <b/>
        <sz val="10"/>
        <color theme="1"/>
        <rFont val="Verdana"/>
        <family val="2"/>
      </rPr>
      <t>fte of bedragen per subcategorie per jaar</t>
    </r>
    <r>
      <rPr>
        <sz val="10"/>
        <color theme="1"/>
        <rFont val="Verdana"/>
        <family val="2"/>
      </rPr>
      <t xml:space="preserve"> in. </t>
    </r>
    <r>
      <rPr>
        <b/>
        <sz val="10"/>
        <color theme="1"/>
        <rFont val="Verdana"/>
        <family val="2"/>
      </rPr>
      <t>LET OP:</t>
    </r>
    <r>
      <rPr>
        <sz val="10"/>
        <color theme="1"/>
        <rFont val="Verdana"/>
        <family val="2"/>
      </rPr>
      <t xml:space="preserve"> Vergeet niet de correcte NFU salaristabel aan te klikken. 
De personeelskosten worden berekend op basis van de meest recente versie NFU salarisschalen en de aangevraagde hoeveelheid fte.</t>
    </r>
  </si>
  <si>
    <r>
      <t xml:space="preserve">Vul in tabblad "1.Budget Ander Project (detail)" de aan te vragen </t>
    </r>
    <r>
      <rPr>
        <b/>
        <sz val="10"/>
        <color theme="1"/>
        <rFont val="Verdana"/>
        <family val="2"/>
      </rPr>
      <t>uren of bedragen per subcategorie per jaar</t>
    </r>
    <r>
      <rPr>
        <sz val="10"/>
        <color theme="1"/>
        <rFont val="Verdana"/>
        <family val="2"/>
      </rPr>
      <t xml:space="preserve"> in. </t>
    </r>
    <r>
      <rPr>
        <b/>
        <sz val="10"/>
        <color theme="1"/>
        <rFont val="Verdana"/>
        <family val="2"/>
      </rPr>
      <t>LET OP:</t>
    </r>
    <r>
      <rPr>
        <sz val="10"/>
        <color theme="1"/>
        <rFont val="Verdana"/>
        <family val="2"/>
      </rPr>
      <t xml:space="preserve"> Vergeet niet het correcte KWF Tarievenbeleid aan te klikken. 
De personeelskosten worden berekend op basis van de meest recente versie KWF Tarievenbeleid en de aangevraagde hoeveelheid uren.</t>
    </r>
  </si>
  <si>
    <t>Eigen Bijdrage in €</t>
  </si>
  <si>
    <t>Eigen Bijdrage in FTE</t>
  </si>
  <si>
    <t>Own Contribution in €</t>
  </si>
  <si>
    <t>Own Contribution in fte</t>
  </si>
  <si>
    <t>Co-funding in €</t>
  </si>
  <si>
    <t>Co-financiering in €</t>
  </si>
  <si>
    <t>Tarievenbeleid 2026 (versie januari 2026)</t>
  </si>
  <si>
    <t>Versiebeheer:</t>
  </si>
  <si>
    <r>
      <rPr>
        <i/>
        <sz val="10"/>
        <color theme="1"/>
        <rFont val="Verdana"/>
        <family val="2"/>
      </rPr>
      <t>- Februari 2026:</t>
    </r>
    <r>
      <rPr>
        <sz val="10"/>
        <color theme="1"/>
        <rFont val="Verdana"/>
        <family val="2"/>
      </rPr>
      <t xml:space="preserve"> FTE invulvelden met maximaal 2 decimalen vastgezet en nieuwe versie KWF Tarievenbeleid 2026 (versie januari 2026) toegevoegd.</t>
    </r>
  </si>
  <si>
    <t>Bijlage 1: Omschrijving kostenposten per (sub)categorie</t>
  </si>
  <si>
    <t>Algemene uitgangspunten voor alle kostenposten</t>
  </si>
  <si>
    <r>
      <t>·</t>
    </r>
    <r>
      <rPr>
        <sz val="7"/>
        <color theme="1"/>
        <rFont val="Times New Roman"/>
        <family val="1"/>
      </rPr>
      <t xml:space="preserve">       </t>
    </r>
    <r>
      <rPr>
        <sz val="9.5"/>
        <color theme="1"/>
        <rFont val="Verdana"/>
        <family val="2"/>
      </rPr>
      <t>Kosten moeten direct en aantoonbaar aan het project gerelateerd zijn.</t>
    </r>
  </si>
  <si>
    <r>
      <t>·</t>
    </r>
    <r>
      <rPr>
        <sz val="7"/>
        <color theme="1"/>
        <rFont val="Times New Roman"/>
        <family val="1"/>
      </rPr>
      <t xml:space="preserve">       </t>
    </r>
    <r>
      <rPr>
        <sz val="9.5"/>
        <color theme="1"/>
        <rFont val="Verdana"/>
        <family val="2"/>
      </rPr>
      <t>Omschrijvingen moeten concreet en specifiek zijn: maak duidelijk wat, waarvoor en hoeveel (P × Q), waardoor kosten herleidbaar en controleerbaar zijn (t.b.v. beoordeling, wijzigingen en accountantscontrole).</t>
    </r>
  </si>
  <si>
    <t>Niet-subsidiabele kosten (altijd uitgesloten, ongeacht kostencategorie)</t>
  </si>
  <si>
    <t>Niet opnemen in de begroting:</t>
  </si>
  <si>
    <r>
      <t>·</t>
    </r>
    <r>
      <rPr>
        <sz val="7"/>
        <color theme="1"/>
        <rFont val="Times New Roman"/>
        <family val="1"/>
      </rPr>
      <t xml:space="preserve">       </t>
    </r>
    <r>
      <rPr>
        <sz val="9.5"/>
        <color theme="1"/>
        <rFont val="Verdana"/>
        <family val="2"/>
      </rPr>
      <t>Niet-projectgerelateerd personeel (onderwijs, zorg, algemeen management)</t>
    </r>
  </si>
  <si>
    <r>
      <t>·</t>
    </r>
    <r>
      <rPr>
        <sz val="7"/>
        <color theme="1"/>
        <rFont val="Times New Roman"/>
        <family val="1"/>
      </rPr>
      <t xml:space="preserve">       </t>
    </r>
    <r>
      <rPr>
        <sz val="9.5"/>
        <color theme="1"/>
        <rFont val="Verdana"/>
        <family val="2"/>
      </rPr>
      <t>Indirecte overhead</t>
    </r>
  </si>
  <si>
    <r>
      <t>·</t>
    </r>
    <r>
      <rPr>
        <sz val="7"/>
        <color theme="1"/>
        <rFont val="Times New Roman"/>
        <family val="1"/>
      </rPr>
      <t xml:space="preserve">       </t>
    </r>
    <r>
      <rPr>
        <sz val="9.5"/>
        <color theme="1"/>
        <rFont val="Verdana"/>
        <family val="2"/>
      </rPr>
      <t>Projectteamvergaderingen in Onderzoeksprojecten</t>
    </r>
  </si>
  <si>
    <r>
      <t>·</t>
    </r>
    <r>
      <rPr>
        <sz val="7"/>
        <color theme="1"/>
        <rFont val="Times New Roman"/>
        <family val="1"/>
      </rPr>
      <t xml:space="preserve">       </t>
    </r>
    <r>
      <rPr>
        <sz val="9.5"/>
        <color theme="1"/>
        <rFont val="Verdana"/>
        <family val="2"/>
      </rPr>
      <t>Werkgevers- en intentieverklaringen</t>
    </r>
  </si>
  <si>
    <r>
      <t>·</t>
    </r>
    <r>
      <rPr>
        <sz val="7"/>
        <color theme="1"/>
        <rFont val="Times New Roman"/>
        <family val="1"/>
      </rPr>
      <t xml:space="preserve">       </t>
    </r>
    <r>
      <rPr>
        <sz val="9.5"/>
        <color theme="1"/>
        <rFont val="Verdana"/>
        <family val="2"/>
      </rPr>
      <t>Patenten en IP-gerelateerde kosten</t>
    </r>
  </si>
  <si>
    <r>
      <t>·</t>
    </r>
    <r>
      <rPr>
        <sz val="7"/>
        <color theme="1"/>
        <rFont val="Times New Roman"/>
        <family val="1"/>
      </rPr>
      <t xml:space="preserve">       </t>
    </r>
    <r>
      <rPr>
        <sz val="9.5"/>
        <color theme="1"/>
        <rFont val="Verdana"/>
        <family val="2"/>
      </rPr>
      <t>Generieke IT (laptops, iPads, standaardsoftware)</t>
    </r>
  </si>
  <si>
    <r>
      <t>·</t>
    </r>
    <r>
      <rPr>
        <sz val="7"/>
        <color theme="1"/>
        <rFont val="Times New Roman"/>
        <family val="1"/>
      </rPr>
      <t xml:space="preserve">       </t>
    </r>
    <r>
      <rPr>
        <sz val="9.5"/>
        <color theme="1"/>
        <rFont val="Verdana"/>
        <family val="2"/>
      </rPr>
      <t>Algemene labapparatuur / labinrichting</t>
    </r>
  </si>
  <si>
    <r>
      <t>·</t>
    </r>
    <r>
      <rPr>
        <sz val="7"/>
        <color theme="1"/>
        <rFont val="Times New Roman"/>
        <family val="1"/>
      </rPr>
      <t xml:space="preserve">       </t>
    </r>
    <r>
      <rPr>
        <sz val="9.5"/>
        <color theme="1"/>
        <rFont val="Verdana"/>
        <family val="2"/>
      </rPr>
      <t>Huisvesting en kantoorbenodigdheden</t>
    </r>
  </si>
  <si>
    <t>Wat valt hieronder?</t>
  </si>
  <si>
    <r>
      <t>·</t>
    </r>
    <r>
      <rPr>
        <sz val="7"/>
        <color theme="1"/>
        <rFont val="Times New Roman"/>
        <family val="1"/>
      </rPr>
      <t xml:space="preserve">       </t>
    </r>
    <r>
      <rPr>
        <sz val="9.5"/>
        <color theme="1"/>
        <rFont val="Verdana"/>
        <family val="2"/>
      </rPr>
      <t>Inclusief alle fte-gerelateerde opslagen en premies, zoals:</t>
    </r>
  </si>
  <si>
    <r>
      <t>o</t>
    </r>
    <r>
      <rPr>
        <sz val="7"/>
        <color theme="1"/>
        <rFont val="Times New Roman"/>
        <family val="1"/>
      </rPr>
      <t xml:space="preserve">   </t>
    </r>
    <r>
      <rPr>
        <sz val="9.5"/>
        <color theme="1"/>
        <rFont val="Verdana"/>
        <family val="2"/>
      </rPr>
      <t>Persoonlijk budget</t>
    </r>
  </si>
  <si>
    <r>
      <t>o</t>
    </r>
    <r>
      <rPr>
        <sz val="7"/>
        <color theme="1"/>
        <rFont val="Times New Roman"/>
        <family val="1"/>
      </rPr>
      <t xml:space="preserve">   </t>
    </r>
    <r>
      <rPr>
        <sz val="9.5"/>
        <color theme="1"/>
        <rFont val="Verdana"/>
        <family val="2"/>
      </rPr>
      <t>Werkgeverslasten</t>
    </r>
  </si>
  <si>
    <r>
      <t>o</t>
    </r>
    <r>
      <rPr>
        <sz val="7"/>
        <color theme="1"/>
        <rFont val="Times New Roman"/>
        <family val="1"/>
      </rPr>
      <t xml:space="preserve">   </t>
    </r>
    <r>
      <rPr>
        <sz val="9.5"/>
        <color theme="1"/>
        <rFont val="Verdana"/>
        <family val="2"/>
      </rPr>
      <t>Arbeidsongeschiktheids- en transitievergoedingen</t>
    </r>
  </si>
  <si>
    <t>Wat is wél toegestaan?</t>
  </si>
  <si>
    <t>Wetenschappelijk personeel, zoals:</t>
  </si>
  <si>
    <r>
      <t>·</t>
    </r>
    <r>
      <rPr>
        <sz val="7"/>
        <color theme="1"/>
        <rFont val="Times New Roman"/>
        <family val="1"/>
      </rPr>
      <t xml:space="preserve">       </t>
    </r>
    <r>
      <rPr>
        <sz val="9.5"/>
        <color theme="1"/>
        <rFont val="Verdana"/>
        <family val="2"/>
      </rPr>
      <t>promovendi (PhD-studenten)</t>
    </r>
  </si>
  <si>
    <r>
      <t>·</t>
    </r>
    <r>
      <rPr>
        <sz val="7"/>
        <color theme="1"/>
        <rFont val="Times New Roman"/>
        <family val="1"/>
      </rPr>
      <t xml:space="preserve">       </t>
    </r>
    <r>
      <rPr>
        <sz val="9.5"/>
        <color theme="1"/>
        <rFont val="Verdana"/>
        <family val="2"/>
      </rPr>
      <t>postdocs</t>
    </r>
  </si>
  <si>
    <r>
      <t>·</t>
    </r>
    <r>
      <rPr>
        <sz val="7"/>
        <color theme="1"/>
        <rFont val="Times New Roman"/>
        <family val="1"/>
      </rPr>
      <t xml:space="preserve">       </t>
    </r>
    <r>
      <rPr>
        <sz val="9.5"/>
        <color theme="1"/>
        <rFont val="Verdana"/>
        <family val="2"/>
      </rPr>
      <t>arts-onderzoekers</t>
    </r>
  </si>
  <si>
    <r>
      <t>·</t>
    </r>
    <r>
      <rPr>
        <sz val="7"/>
        <color theme="1"/>
        <rFont val="Times New Roman"/>
        <family val="1"/>
      </rPr>
      <t xml:space="preserve">       </t>
    </r>
    <r>
      <rPr>
        <sz val="9.5"/>
        <color theme="1"/>
        <rFont val="Verdana"/>
        <family val="2"/>
      </rPr>
      <t>overige wetenschappelijke medewerkers</t>
    </r>
  </si>
  <si>
    <t>Ondersteunend personeel, zoals:</t>
  </si>
  <si>
    <r>
      <t>·</t>
    </r>
    <r>
      <rPr>
        <sz val="7"/>
        <color theme="1"/>
        <rFont val="Times New Roman"/>
        <family val="1"/>
      </rPr>
      <t xml:space="preserve">       </t>
    </r>
    <r>
      <rPr>
        <sz val="9.5"/>
        <color theme="1"/>
        <rFont val="Verdana"/>
        <family val="2"/>
      </rPr>
      <t>laboratoriumtechnici</t>
    </r>
  </si>
  <si>
    <r>
      <t>·</t>
    </r>
    <r>
      <rPr>
        <sz val="7"/>
        <color theme="1"/>
        <rFont val="Times New Roman"/>
        <family val="1"/>
      </rPr>
      <t xml:space="preserve">       </t>
    </r>
    <r>
      <rPr>
        <sz val="9.5"/>
        <color theme="1"/>
        <rFont val="Verdana"/>
        <family val="2"/>
      </rPr>
      <t>data-analisten</t>
    </r>
  </si>
  <si>
    <r>
      <t>·</t>
    </r>
    <r>
      <rPr>
        <sz val="7"/>
        <color theme="1"/>
        <rFont val="Times New Roman"/>
        <family val="1"/>
      </rPr>
      <t xml:space="preserve">       </t>
    </r>
    <r>
      <rPr>
        <sz val="9.5"/>
        <color theme="1"/>
        <rFont val="Verdana"/>
        <family val="2"/>
      </rPr>
      <t>onderzoeksassistenten</t>
    </r>
  </si>
  <si>
    <r>
      <t>·</t>
    </r>
    <r>
      <rPr>
        <sz val="7"/>
        <color theme="1"/>
        <rFont val="Times New Roman"/>
        <family val="1"/>
      </rPr>
      <t xml:space="preserve">       </t>
    </r>
    <r>
      <rPr>
        <sz val="9.5"/>
        <color theme="1"/>
        <rFont val="Verdana"/>
        <family val="2"/>
      </rPr>
      <t>(onderzoeks)verpleegkundigen</t>
    </r>
  </si>
  <si>
    <r>
      <t>·</t>
    </r>
    <r>
      <rPr>
        <sz val="7"/>
        <color theme="1"/>
        <rFont val="Times New Roman"/>
        <family val="1"/>
      </rPr>
      <t xml:space="preserve">       </t>
    </r>
    <r>
      <rPr>
        <sz val="9.5"/>
        <color theme="1"/>
        <rFont val="Verdana"/>
        <family val="2"/>
      </rPr>
      <t>overige projectondersteunende functies</t>
    </r>
  </si>
  <si>
    <t>Wat is niet toegestaan? (zie ook: niet-subsidiabele kosten)</t>
  </si>
  <si>
    <r>
      <t>·</t>
    </r>
    <r>
      <rPr>
        <sz val="7"/>
        <color theme="1"/>
        <rFont val="Times New Roman"/>
        <family val="1"/>
      </rPr>
      <t xml:space="preserve">       </t>
    </r>
    <r>
      <rPr>
        <sz val="9.5"/>
        <color theme="1"/>
        <rFont val="Verdana"/>
        <family val="2"/>
      </rPr>
      <t>Personeel met taken op het gebied van onderwijs, patiëntenzorg of algemeen management</t>
    </r>
  </si>
  <si>
    <t>Aanvullend budget voor wetenschappelijk personeel voor projectgerelateerde professionele ontwikkeling.</t>
  </si>
  <si>
    <r>
      <t>·</t>
    </r>
    <r>
      <rPr>
        <sz val="7"/>
        <color theme="1"/>
        <rFont val="Times New Roman"/>
        <family val="1"/>
      </rPr>
      <t xml:space="preserve">       </t>
    </r>
    <r>
      <rPr>
        <sz val="9.5"/>
        <color theme="1"/>
        <rFont val="Verdana"/>
        <family val="2"/>
      </rPr>
      <t>Maximum: €750 per jaar per fte wetenschappelijk personeel gefinancierd door KWF</t>
    </r>
  </si>
  <si>
    <r>
      <t>·</t>
    </r>
    <r>
      <rPr>
        <sz val="7"/>
        <color theme="1"/>
        <rFont val="Times New Roman"/>
        <family val="1"/>
      </rPr>
      <t xml:space="preserve">       </t>
    </r>
    <r>
      <rPr>
        <sz val="9.5"/>
        <color theme="1"/>
        <rFont val="Verdana"/>
        <family val="2"/>
      </rPr>
      <t>Congresbezoek (incl. reis- en verblijfkosten)</t>
    </r>
  </si>
  <si>
    <r>
      <t>·</t>
    </r>
    <r>
      <rPr>
        <sz val="7"/>
        <color theme="1"/>
        <rFont val="Times New Roman"/>
        <family val="1"/>
      </rPr>
      <t xml:space="preserve">       </t>
    </r>
    <r>
      <rPr>
        <sz val="9.5"/>
        <color theme="1"/>
        <rFont val="Verdana"/>
        <family val="2"/>
      </rPr>
      <t>Opleiding en persoonlijke ontwikkeling</t>
    </r>
  </si>
  <si>
    <r>
      <t>·</t>
    </r>
    <r>
      <rPr>
        <sz val="7"/>
        <color theme="1"/>
        <rFont val="Times New Roman"/>
        <family val="1"/>
      </rPr>
      <t xml:space="preserve">       </t>
    </r>
    <r>
      <rPr>
        <sz val="9.5"/>
        <color theme="1"/>
        <rFont val="Verdana"/>
        <family val="2"/>
      </rPr>
      <t>Drukkosten van het proefschrift</t>
    </r>
  </si>
  <si>
    <r>
      <t xml:space="preserve">Wat is </t>
    </r>
    <r>
      <rPr>
        <i/>
        <u/>
        <sz val="12"/>
        <color rgb="FFFA0F0E"/>
        <rFont val="Calibri"/>
        <family val="2"/>
      </rPr>
      <t>niet</t>
    </r>
    <r>
      <rPr>
        <i/>
        <sz val="12"/>
        <color rgb="FFFA0F0E"/>
        <rFont val="Calibri"/>
        <family val="2"/>
      </rPr>
      <t xml:space="preserve"> toegestaan? </t>
    </r>
    <r>
      <rPr>
        <sz val="12"/>
        <color rgb="FFFA0F0E"/>
        <rFont val="Calibri"/>
        <family val="2"/>
      </rPr>
      <t>(zie ook: niet-subsidiabele kosten)</t>
    </r>
  </si>
  <si>
    <r>
      <t>·</t>
    </r>
    <r>
      <rPr>
        <sz val="7"/>
        <color theme="1"/>
        <rFont val="Times New Roman"/>
        <family val="1"/>
      </rPr>
      <t xml:space="preserve">       </t>
    </r>
    <r>
      <rPr>
        <sz val="9.5"/>
        <color theme="1"/>
        <rFont val="Verdana"/>
        <family val="2"/>
      </rPr>
      <t>Kosten zonder relatie tot het onderzoeksproject</t>
    </r>
  </si>
  <si>
    <r>
      <t>·</t>
    </r>
    <r>
      <rPr>
        <sz val="7"/>
        <color theme="1"/>
        <rFont val="Times New Roman"/>
        <family val="1"/>
      </rPr>
      <t xml:space="preserve">       </t>
    </r>
    <r>
      <rPr>
        <sz val="9.5"/>
        <color theme="1"/>
        <rFont val="Verdana"/>
        <family val="2"/>
      </rPr>
      <t>Kosten voor niet-wetenschappelijk personeel</t>
    </r>
  </si>
  <si>
    <t>Kosten voor laboratoriummiddelen en bijbehorende projectkosten voor experimenteel onderzoek, inclusief gebruik, afschrijving en onderhoud van apparatuur en benodigde ICT.</t>
  </si>
  <si>
    <r>
      <t>·</t>
    </r>
    <r>
      <rPr>
        <sz val="7"/>
        <color theme="1"/>
        <rFont val="Times New Roman"/>
        <family val="1"/>
      </rPr>
      <t xml:space="preserve">       </t>
    </r>
    <r>
      <rPr>
        <sz val="9.5"/>
        <color theme="1"/>
        <rFont val="Verdana"/>
        <family val="2"/>
      </rPr>
      <t>Maximum: €12.500 per jaar per fte laboratoriummedewerker (wetenschappelijk of ondersteunend)</t>
    </r>
  </si>
  <si>
    <r>
      <t>·</t>
    </r>
    <r>
      <rPr>
        <sz val="7"/>
        <color theme="1"/>
        <rFont val="Times New Roman"/>
        <family val="1"/>
      </rPr>
      <t xml:space="preserve">       </t>
    </r>
    <r>
      <rPr>
        <sz val="9.5"/>
        <color theme="1"/>
        <rFont val="Verdana"/>
        <family val="2"/>
      </rPr>
      <t>Licht het aantal fte laboratoriummedewerkers toe in de omschrijving, inclusief:</t>
    </r>
  </si>
  <si>
    <r>
      <t>o</t>
    </r>
    <r>
      <rPr>
        <sz val="7"/>
        <color theme="1"/>
        <rFont val="Times New Roman"/>
        <family val="1"/>
      </rPr>
      <t xml:space="preserve">   </t>
    </r>
    <r>
      <rPr>
        <sz val="9.5"/>
        <color theme="1"/>
        <rFont val="Verdana"/>
        <family val="2"/>
      </rPr>
      <t>aantal fte dat op het project wordt ingezet (ook indien ‘in kind’, uit Eigen Bijdrage, gefinancierd)</t>
    </r>
  </si>
  <si>
    <r>
      <t>·</t>
    </r>
    <r>
      <rPr>
        <sz val="7"/>
        <color theme="1"/>
        <rFont val="Times New Roman"/>
        <family val="1"/>
      </rPr>
      <t xml:space="preserve">       </t>
    </r>
    <r>
      <rPr>
        <sz val="9.5"/>
        <color theme="1"/>
        <rFont val="Verdana"/>
        <family val="2"/>
      </rPr>
      <t>Algemene laboratoriumapparatuur of labinrichting</t>
    </r>
  </si>
  <si>
    <r>
      <t>·</t>
    </r>
    <r>
      <rPr>
        <sz val="7"/>
        <color theme="1"/>
        <rFont val="Times New Roman"/>
        <family val="1"/>
      </rPr>
      <t xml:space="preserve">       </t>
    </r>
    <r>
      <rPr>
        <sz val="9.5"/>
        <color theme="1"/>
        <rFont val="Verdana"/>
        <family val="2"/>
      </rPr>
      <t>Generieke IT (zoals laptops en standaardsoftware)</t>
    </r>
  </si>
  <si>
    <t>Kosten voor projectgerelateerde activiteiten indien geen laboratoriummiddelen worden gebruikt.</t>
  </si>
  <si>
    <r>
      <t>·</t>
    </r>
    <r>
      <rPr>
        <sz val="7"/>
        <color theme="1"/>
        <rFont val="Times New Roman"/>
        <family val="1"/>
      </rPr>
      <t xml:space="preserve">       </t>
    </r>
    <r>
      <rPr>
        <sz val="9.5"/>
        <color theme="1"/>
        <rFont val="Verdana"/>
        <family val="2"/>
      </rPr>
      <t>Maximum: €6.250 per jaar (0,5 fte gebaseerd op €12.500 per jaar)</t>
    </r>
  </si>
  <si>
    <r>
      <t>·</t>
    </r>
    <r>
      <rPr>
        <sz val="7"/>
        <color theme="1"/>
        <rFont val="Times New Roman"/>
        <family val="1"/>
      </rPr>
      <t xml:space="preserve">       </t>
    </r>
    <r>
      <rPr>
        <sz val="9.5"/>
        <color theme="1"/>
        <rFont val="Verdana"/>
        <family val="2"/>
      </rPr>
      <t>Licht de inzet en aard van de kosten toe in de omschrijving</t>
    </r>
  </si>
  <si>
    <t>Subcategorie 3.2 – Overige Labmiddelen</t>
  </si>
  <si>
    <t>Projectspecifieke laboratoriummiddelen met een hoog kostenniveau die niet binnen de bandbreedte van subcategorie 3.1 vallen.</t>
  </si>
  <si>
    <r>
      <t>·</t>
    </r>
    <r>
      <rPr>
        <sz val="7"/>
        <color theme="1"/>
        <rFont val="Times New Roman"/>
        <family val="1"/>
      </rPr>
      <t xml:space="preserve">       </t>
    </r>
    <r>
      <rPr>
        <sz val="9.5"/>
        <color theme="1"/>
        <rFont val="Verdana"/>
        <family val="2"/>
      </rPr>
      <t>Specifieke (kostbare) chemicaliën</t>
    </r>
  </si>
  <si>
    <r>
      <t>·</t>
    </r>
    <r>
      <rPr>
        <sz val="7"/>
        <color theme="1"/>
        <rFont val="Times New Roman"/>
        <family val="1"/>
      </rPr>
      <t xml:space="preserve">       </t>
    </r>
    <r>
      <rPr>
        <sz val="9.5"/>
        <color theme="1"/>
        <rFont val="Verdana"/>
        <family val="2"/>
      </rPr>
      <t>Sequentiekosten</t>
    </r>
  </si>
  <si>
    <r>
      <t>·</t>
    </r>
    <r>
      <rPr>
        <sz val="7"/>
        <color theme="1"/>
        <rFont val="Times New Roman"/>
        <family val="1"/>
      </rPr>
      <t xml:space="preserve">       </t>
    </r>
    <r>
      <rPr>
        <sz val="9.5"/>
        <color theme="1"/>
        <rFont val="Verdana"/>
        <family val="2"/>
      </rPr>
      <t>Fluorescent gelabelde liganden</t>
    </r>
  </si>
  <si>
    <r>
      <t>·</t>
    </r>
    <r>
      <rPr>
        <sz val="7"/>
        <color theme="1"/>
        <rFont val="Times New Roman"/>
        <family val="1"/>
      </rPr>
      <t xml:space="preserve">       </t>
    </r>
    <r>
      <rPr>
        <sz val="9.5"/>
        <color theme="1"/>
        <rFont val="Verdana"/>
        <family val="2"/>
      </rPr>
      <t>Projectgerelateerde kosten voor:</t>
    </r>
  </si>
  <si>
    <r>
      <t>o</t>
    </r>
    <r>
      <rPr>
        <sz val="7"/>
        <color theme="1"/>
        <rFont val="Times New Roman"/>
        <family val="1"/>
      </rPr>
      <t xml:space="preserve">   </t>
    </r>
    <r>
      <rPr>
        <sz val="9.5"/>
        <color theme="1"/>
        <rFont val="Verdana"/>
        <family val="2"/>
      </rPr>
      <t>biopsieën</t>
    </r>
  </si>
  <si>
    <r>
      <t>o</t>
    </r>
    <r>
      <rPr>
        <sz val="7"/>
        <color theme="1"/>
        <rFont val="Times New Roman"/>
        <family val="1"/>
      </rPr>
      <t xml:space="preserve">   </t>
    </r>
    <r>
      <rPr>
        <sz val="9.5"/>
        <color theme="1"/>
        <rFont val="Verdana"/>
        <family val="2"/>
      </rPr>
      <t>aferese</t>
    </r>
  </si>
  <si>
    <r>
      <t>o</t>
    </r>
    <r>
      <rPr>
        <sz val="7"/>
        <color theme="1"/>
        <rFont val="Times New Roman"/>
        <family val="1"/>
      </rPr>
      <t xml:space="preserve">   </t>
    </r>
    <r>
      <rPr>
        <sz val="9.5"/>
        <color theme="1"/>
        <rFont val="Verdana"/>
        <family val="2"/>
      </rPr>
      <t>ander patiëntmateriaal</t>
    </r>
  </si>
  <si>
    <r>
      <t>·</t>
    </r>
    <r>
      <rPr>
        <sz val="7"/>
        <color theme="1"/>
        <rFont val="Times New Roman"/>
        <family val="1"/>
      </rPr>
      <t xml:space="preserve">       </t>
    </r>
    <r>
      <rPr>
        <sz val="9.5"/>
        <color theme="1"/>
        <rFont val="Verdana"/>
        <family val="2"/>
      </rPr>
      <t>Algemene laboratoriumkosten zonder projectspecifiek karakter</t>
    </r>
  </si>
  <si>
    <t>Subcategorie 3.3 – Proefdieren</t>
  </si>
  <si>
    <t>Indien de Hoofdorganisatie of Deelnemende Organisatie beschikt over een eigen proefdierfaciliteit, dienen deze kosten te worden opgenomen onder subcategorie 3.5 (interne service verlenende partij en intern inclusiecentrum).</t>
  </si>
  <si>
    <r>
      <t>·</t>
    </r>
    <r>
      <rPr>
        <sz val="7"/>
        <color theme="1"/>
        <rFont val="Times New Roman"/>
        <family val="1"/>
      </rPr>
      <t xml:space="preserve">       </t>
    </r>
    <r>
      <rPr>
        <sz val="9.5"/>
        <color theme="1"/>
        <rFont val="Verdana"/>
        <family val="2"/>
      </rPr>
      <t>Aanschaf van proefdieren</t>
    </r>
  </si>
  <si>
    <r>
      <t>·</t>
    </r>
    <r>
      <rPr>
        <sz val="7"/>
        <color theme="1"/>
        <rFont val="Times New Roman"/>
        <family val="1"/>
      </rPr>
      <t xml:space="preserve">       </t>
    </r>
    <r>
      <rPr>
        <sz val="9.5"/>
        <color theme="1"/>
        <rFont val="Verdana"/>
        <family val="2"/>
      </rPr>
      <t>Huisvesting en verzorging</t>
    </r>
  </si>
  <si>
    <r>
      <t>·</t>
    </r>
    <r>
      <rPr>
        <sz val="7"/>
        <color theme="1"/>
        <rFont val="Times New Roman"/>
        <family val="1"/>
      </rPr>
      <t xml:space="preserve">       </t>
    </r>
    <r>
      <rPr>
        <sz val="9.5"/>
        <color theme="1"/>
        <rFont val="Verdana"/>
        <family val="2"/>
      </rPr>
      <t>Interventies en behandelingen</t>
    </r>
  </si>
  <si>
    <r>
      <t>·</t>
    </r>
    <r>
      <rPr>
        <sz val="7"/>
        <color theme="1"/>
        <rFont val="Times New Roman"/>
        <family val="1"/>
      </rPr>
      <t xml:space="preserve">       </t>
    </r>
    <r>
      <rPr>
        <sz val="9.5"/>
        <color theme="1"/>
        <rFont val="Verdana"/>
        <family val="2"/>
      </rPr>
      <t>Onderhoud en monitoring van dieren</t>
    </r>
  </si>
  <si>
    <r>
      <t>·</t>
    </r>
    <r>
      <rPr>
        <sz val="7"/>
        <color theme="1"/>
        <rFont val="Times New Roman"/>
        <family val="1"/>
      </rPr>
      <t xml:space="preserve">       </t>
    </r>
    <r>
      <rPr>
        <sz val="9.5"/>
        <color theme="1"/>
        <rFont val="Verdana"/>
        <family val="2"/>
      </rPr>
      <t>Kosten die via een interne proefdierfaciliteit lopen (</t>
    </r>
    <r>
      <rPr>
        <sz val="9.5"/>
        <color theme="1"/>
        <rFont val="MS Mincho"/>
        <family val="3"/>
        <charset val="128"/>
      </rPr>
      <t>→</t>
    </r>
    <r>
      <rPr>
        <sz val="9.5"/>
        <color theme="1"/>
        <rFont val="Verdana"/>
        <family val="2"/>
      </rPr>
      <t xml:space="preserve"> 3.5)</t>
    </r>
  </si>
  <si>
    <r>
      <t>·</t>
    </r>
    <r>
      <rPr>
        <sz val="7"/>
        <color theme="1"/>
        <rFont val="Times New Roman"/>
        <family val="1"/>
      </rPr>
      <t xml:space="preserve">       </t>
    </r>
    <r>
      <rPr>
        <sz val="9.5"/>
        <color theme="1"/>
        <rFont val="Verdana"/>
        <family val="2"/>
      </rPr>
      <t>Kosten zonder directe relatie met het onderzoeksproject</t>
    </r>
  </si>
  <si>
    <t>Subcategorie 3.4 – Bijeenkomsten en Reiskosten</t>
  </si>
  <si>
    <t>Reis- en verblijfskosten (economy class) die direct verband houden met de uitvoering van het project.</t>
  </si>
  <si>
    <r>
      <t>·</t>
    </r>
    <r>
      <rPr>
        <sz val="7"/>
        <color theme="1"/>
        <rFont val="Times New Roman"/>
        <family val="1"/>
      </rPr>
      <t xml:space="preserve">       </t>
    </r>
    <r>
      <rPr>
        <sz val="9.5"/>
        <color theme="1"/>
        <rFont val="Verdana"/>
        <family val="2"/>
      </rPr>
      <t>Reiskosten voor dataverzameling</t>
    </r>
  </si>
  <si>
    <r>
      <t>·</t>
    </r>
    <r>
      <rPr>
        <sz val="7"/>
        <color theme="1"/>
        <rFont val="Times New Roman"/>
        <family val="1"/>
      </rPr>
      <t xml:space="preserve">       </t>
    </r>
    <r>
      <rPr>
        <sz val="9.5"/>
        <color theme="1"/>
        <rFont val="Verdana"/>
        <family val="2"/>
      </rPr>
      <t>Reiskosten voor audits en sitebezoeken</t>
    </r>
  </si>
  <si>
    <r>
      <t>·</t>
    </r>
    <r>
      <rPr>
        <sz val="7"/>
        <color theme="1"/>
        <rFont val="Times New Roman"/>
        <family val="1"/>
      </rPr>
      <t xml:space="preserve">       </t>
    </r>
    <r>
      <rPr>
        <sz val="9.5"/>
        <color theme="1"/>
        <rFont val="Verdana"/>
        <family val="2"/>
      </rPr>
      <t>Reiskosten voor bijeenkomsten met belanghebbenden</t>
    </r>
  </si>
  <si>
    <r>
      <t>·</t>
    </r>
    <r>
      <rPr>
        <sz val="7"/>
        <color theme="1"/>
        <rFont val="Times New Roman"/>
        <family val="1"/>
      </rPr>
      <t xml:space="preserve">       </t>
    </r>
    <r>
      <rPr>
        <sz val="9.5"/>
        <color theme="1"/>
        <rFont val="Verdana"/>
        <family val="2"/>
      </rPr>
      <t>Reiskosten voor buitenlandstages</t>
    </r>
  </si>
  <si>
    <r>
      <t>·</t>
    </r>
    <r>
      <rPr>
        <sz val="7"/>
        <color theme="1"/>
        <rFont val="Times New Roman"/>
        <family val="1"/>
      </rPr>
      <t xml:space="preserve">       </t>
    </r>
    <r>
      <rPr>
        <sz val="9.5"/>
        <color theme="1"/>
        <rFont val="Verdana"/>
        <family val="2"/>
      </rPr>
      <t>Bijbehorende verblijfskosten</t>
    </r>
  </si>
  <si>
    <r>
      <t>·</t>
    </r>
    <r>
      <rPr>
        <sz val="7"/>
        <color theme="1"/>
        <rFont val="Times New Roman"/>
        <family val="1"/>
      </rPr>
      <t xml:space="preserve">       </t>
    </r>
    <r>
      <rPr>
        <sz val="9.5"/>
        <color theme="1"/>
        <rFont val="Verdana"/>
        <family val="2"/>
      </rPr>
      <t>Kosten voor projectteamvergaderingen in Onderzoeksprojecten</t>
    </r>
  </si>
  <si>
    <r>
      <t>·</t>
    </r>
    <r>
      <rPr>
        <sz val="7"/>
        <color theme="1"/>
        <rFont val="Times New Roman"/>
        <family val="1"/>
      </rPr>
      <t xml:space="preserve">       </t>
    </r>
    <r>
      <rPr>
        <sz val="9.5"/>
        <color theme="1"/>
        <rFont val="Verdana"/>
        <family val="2"/>
      </rPr>
      <t>Reiskosten zonder directe relatie met het project</t>
    </r>
  </si>
  <si>
    <r>
      <t>·</t>
    </r>
    <r>
      <rPr>
        <sz val="7"/>
        <color theme="1"/>
        <rFont val="Times New Roman"/>
        <family val="1"/>
      </rPr>
      <t xml:space="preserve">       </t>
    </r>
    <r>
      <rPr>
        <sz val="9.5"/>
        <color theme="1"/>
        <rFont val="Verdana"/>
        <family val="2"/>
      </rPr>
      <t>Reizen in andere klassen dan economy class</t>
    </r>
  </si>
  <si>
    <t>Subcategorie 3.5 – Interne service verlenende partij en intern inclusiecentrum</t>
  </si>
  <si>
    <r>
      <t>·</t>
    </r>
    <r>
      <rPr>
        <sz val="7"/>
        <color theme="1"/>
        <rFont val="Times New Roman"/>
        <family val="1"/>
      </rPr>
      <t xml:space="preserve">       </t>
    </r>
    <r>
      <rPr>
        <sz val="9.5"/>
        <color theme="1"/>
        <rFont val="Verdana"/>
        <family val="2"/>
      </rPr>
      <t>Diensten van interne faciliteiten, zoals:</t>
    </r>
  </si>
  <si>
    <r>
      <t>o</t>
    </r>
    <r>
      <rPr>
        <sz val="7"/>
        <color theme="1"/>
        <rFont val="Times New Roman"/>
        <family val="1"/>
      </rPr>
      <t xml:space="preserve">   </t>
    </r>
    <r>
      <rPr>
        <sz val="9.5"/>
        <color theme="1"/>
        <rFont val="Verdana"/>
        <family val="2"/>
      </rPr>
      <t>trial bureau</t>
    </r>
  </si>
  <si>
    <r>
      <t>o</t>
    </r>
    <r>
      <rPr>
        <sz val="7"/>
        <color theme="1"/>
        <rFont val="Times New Roman"/>
        <family val="1"/>
      </rPr>
      <t xml:space="preserve">   </t>
    </r>
    <r>
      <rPr>
        <sz val="9.5"/>
        <color theme="1"/>
        <rFont val="Verdana"/>
        <family val="2"/>
      </rPr>
      <t>dierfaciliteit</t>
    </r>
  </si>
  <si>
    <r>
      <t>o</t>
    </r>
    <r>
      <rPr>
        <sz val="7"/>
        <color theme="1"/>
        <rFont val="Times New Roman"/>
        <family val="1"/>
      </rPr>
      <t xml:space="preserve">   </t>
    </r>
    <r>
      <rPr>
        <sz val="9.5"/>
        <color theme="1"/>
        <rFont val="Verdana"/>
        <family val="2"/>
      </rPr>
      <t>apotheek</t>
    </r>
  </si>
  <si>
    <r>
      <t>o</t>
    </r>
    <r>
      <rPr>
        <sz val="7"/>
        <color theme="1"/>
        <rFont val="Times New Roman"/>
        <family val="1"/>
      </rPr>
      <t xml:space="preserve">   </t>
    </r>
    <r>
      <rPr>
        <sz val="9.5"/>
        <color theme="1"/>
        <rFont val="Verdana"/>
        <family val="2"/>
      </rPr>
      <t>productiefaciliteit</t>
    </r>
  </si>
  <si>
    <r>
      <t>o</t>
    </r>
    <r>
      <rPr>
        <sz val="7"/>
        <color theme="1"/>
        <rFont val="Times New Roman"/>
        <family val="1"/>
      </rPr>
      <t xml:space="preserve">   </t>
    </r>
    <r>
      <rPr>
        <sz val="9.5"/>
        <color theme="1"/>
        <rFont val="Verdana"/>
        <family val="2"/>
      </rPr>
      <t>research MRI</t>
    </r>
  </si>
  <si>
    <r>
      <t>o</t>
    </r>
    <r>
      <rPr>
        <sz val="7"/>
        <color theme="1"/>
        <rFont val="Times New Roman"/>
        <family val="1"/>
      </rPr>
      <t xml:space="preserve">   </t>
    </r>
    <r>
      <rPr>
        <sz val="9.5"/>
        <color theme="1"/>
        <rFont val="Verdana"/>
        <family val="2"/>
      </rPr>
      <t>laboratoriumbepalingen</t>
    </r>
  </si>
  <si>
    <r>
      <t>o</t>
    </r>
    <r>
      <rPr>
        <sz val="7"/>
        <color theme="1"/>
        <rFont val="Times New Roman"/>
        <family val="1"/>
      </rPr>
      <t xml:space="preserve">   </t>
    </r>
    <r>
      <rPr>
        <sz val="9.5"/>
        <color theme="1"/>
        <rFont val="Verdana"/>
        <family val="2"/>
      </rPr>
      <t>extra bloedafnames</t>
    </r>
  </si>
  <si>
    <r>
      <t>·</t>
    </r>
    <r>
      <rPr>
        <sz val="7"/>
        <color theme="1"/>
        <rFont val="Times New Roman"/>
        <family val="1"/>
      </rPr>
      <t xml:space="preserve">       </t>
    </r>
    <r>
      <rPr>
        <sz val="9.5"/>
        <color theme="1"/>
        <rFont val="Verdana"/>
        <family val="2"/>
      </rPr>
      <t>Projectspecifieke verklaringen en toetsingen, zoals o.a. de:</t>
    </r>
  </si>
  <si>
    <r>
      <t>o</t>
    </r>
    <r>
      <rPr>
        <sz val="7"/>
        <color theme="1"/>
        <rFont val="Times New Roman"/>
        <family val="1"/>
      </rPr>
      <t xml:space="preserve">   </t>
    </r>
    <r>
      <rPr>
        <sz val="9.5"/>
        <color theme="1"/>
        <rFont val="Verdana"/>
        <family val="2"/>
      </rPr>
      <t>Centrale Commissie Dierproeven (CCD)</t>
    </r>
  </si>
  <si>
    <r>
      <t>o</t>
    </r>
    <r>
      <rPr>
        <sz val="7"/>
        <color theme="1"/>
        <rFont val="Times New Roman"/>
        <family val="1"/>
      </rPr>
      <t xml:space="preserve">   </t>
    </r>
    <r>
      <rPr>
        <sz val="9.5"/>
        <color theme="1"/>
        <rFont val="Verdana"/>
        <family val="2"/>
      </rPr>
      <t>Medisch Ethische Toetsingscommissie (METc)</t>
    </r>
  </si>
  <si>
    <r>
      <t>o</t>
    </r>
    <r>
      <rPr>
        <sz val="7"/>
        <color theme="1"/>
        <rFont val="Times New Roman"/>
        <family val="1"/>
      </rPr>
      <t xml:space="preserve">   </t>
    </r>
    <r>
      <rPr>
        <sz val="9.5"/>
        <color theme="1"/>
        <rFont val="Verdana"/>
        <family val="2"/>
      </rPr>
      <t>Centrale Commissie Medisch Onderzoek (CCMO)</t>
    </r>
  </si>
  <si>
    <r>
      <t>·</t>
    </r>
    <r>
      <rPr>
        <sz val="7"/>
        <color theme="1"/>
        <rFont val="Times New Roman"/>
        <family val="1"/>
      </rPr>
      <t xml:space="preserve">       </t>
    </r>
    <r>
      <rPr>
        <sz val="9.5"/>
        <color theme="1"/>
        <rFont val="Verdana"/>
        <family val="2"/>
      </rPr>
      <t>Patiëntgebonden kosten via interne inclusiecentra (die deelnemen aan het onderzoeksproject in onderzoeksverband, incl. verzekering van deze patiënten) </t>
    </r>
  </si>
  <si>
    <r>
      <t>·</t>
    </r>
    <r>
      <rPr>
        <sz val="7"/>
        <color theme="1"/>
        <rFont val="Times New Roman"/>
        <family val="1"/>
      </rPr>
      <t xml:space="preserve">       </t>
    </r>
    <r>
      <rPr>
        <sz val="9.5"/>
        <color theme="1"/>
        <rFont val="Verdana"/>
        <family val="2"/>
      </rPr>
      <t>Doorbelasting conform bestaande interne kostprijssystematiek:</t>
    </r>
  </si>
  <si>
    <r>
      <t>o</t>
    </r>
    <r>
      <rPr>
        <sz val="7"/>
        <color theme="1"/>
        <rFont val="Times New Roman"/>
        <family val="1"/>
      </rPr>
      <t xml:space="preserve">   </t>
    </r>
    <r>
      <rPr>
        <sz val="9.5"/>
        <color theme="1"/>
        <rFont val="Verdana"/>
        <family val="2"/>
      </rPr>
      <t>gebaseerd op bedrijfseconomisch aanvaardbare normen</t>
    </r>
  </si>
  <si>
    <r>
      <t>o</t>
    </r>
    <r>
      <rPr>
        <sz val="7"/>
        <color theme="1"/>
        <rFont val="Times New Roman"/>
        <family val="1"/>
      </rPr>
      <t xml:space="preserve">   </t>
    </r>
    <r>
      <rPr>
        <sz val="9.5"/>
        <color theme="1"/>
        <rFont val="Verdana"/>
        <family val="2"/>
      </rPr>
      <t>zonder winstoogmerk</t>
    </r>
  </si>
  <si>
    <r>
      <t>o</t>
    </r>
    <r>
      <rPr>
        <sz val="7"/>
        <color theme="1"/>
        <rFont val="Times New Roman"/>
        <family val="1"/>
      </rPr>
      <t xml:space="preserve">   </t>
    </r>
    <r>
      <rPr>
        <sz val="9.5"/>
        <color theme="1"/>
        <rFont val="Verdana"/>
        <family val="2"/>
      </rPr>
      <t>via gebruikelijke goedkeuringsprocedures consistent toegerekend aan alle projecten</t>
    </r>
  </si>
  <si>
    <r>
      <t>·</t>
    </r>
    <r>
      <rPr>
        <sz val="7"/>
        <color theme="1"/>
        <rFont val="Times New Roman"/>
        <family val="1"/>
      </rPr>
      <t xml:space="preserve">       </t>
    </r>
    <r>
      <rPr>
        <sz val="9.5"/>
        <color theme="1"/>
        <rFont val="Verdana"/>
        <family val="2"/>
      </rPr>
      <t>Overhead als onderdeel van de standaard doorbelastingssystematiek</t>
    </r>
  </si>
  <si>
    <r>
      <t>·</t>
    </r>
    <r>
      <rPr>
        <sz val="7"/>
        <color theme="1"/>
        <rFont val="Times New Roman"/>
        <family val="1"/>
      </rPr>
      <t xml:space="preserve">       </t>
    </r>
    <r>
      <rPr>
        <sz val="9.5"/>
        <color theme="1"/>
        <rFont val="Verdana"/>
        <family val="2"/>
      </rPr>
      <t>Interne facturen zonder btw (tenzij aantoonbaar van toepassing, bijv. bij inkoopkosten)</t>
    </r>
  </si>
  <si>
    <t>Vaste vergoeding per patiënt (P) is mogelijk, mits:</t>
  </si>
  <si>
    <r>
      <t>o</t>
    </r>
    <r>
      <rPr>
        <sz val="7"/>
        <color theme="1"/>
        <rFont val="Times New Roman"/>
        <family val="1"/>
      </rPr>
      <t xml:space="preserve">   </t>
    </r>
    <r>
      <rPr>
        <sz val="9.5"/>
        <color theme="1"/>
        <rFont val="Verdana"/>
        <family val="2"/>
      </rPr>
      <t>de opbouw vooraf inzichtelijk wordt gemaakt (incl. P × Q: prijs × aantal inclusies)</t>
    </r>
  </si>
  <si>
    <r>
      <t>o</t>
    </r>
    <r>
      <rPr>
        <sz val="7"/>
        <color theme="1"/>
        <rFont val="Times New Roman"/>
        <family val="1"/>
      </rPr>
      <t xml:space="preserve">   </t>
    </r>
    <r>
      <rPr>
        <sz val="9.5"/>
        <color theme="1"/>
        <rFont val="Verdana"/>
        <family val="2"/>
      </rPr>
      <t>de benodigde expertise en activiteiten zijn gespecificeerd</t>
    </r>
  </si>
  <si>
    <r>
      <t>o</t>
    </r>
    <r>
      <rPr>
        <sz val="7"/>
        <color theme="1"/>
        <rFont val="Times New Roman"/>
        <family val="1"/>
      </rPr>
      <t xml:space="preserve">   </t>
    </r>
    <r>
      <rPr>
        <sz val="9.5"/>
        <color theme="1"/>
        <rFont val="Verdana"/>
        <family val="2"/>
      </rPr>
      <t>bij accountantscontrole inzicht wordt gegeven in het gerealiseerde aantal inclusies (Q)</t>
    </r>
  </si>
  <si>
    <r>
      <t>·</t>
    </r>
    <r>
      <rPr>
        <sz val="7"/>
        <color theme="1"/>
        <rFont val="Times New Roman"/>
        <family val="1"/>
      </rPr>
      <t xml:space="preserve">       </t>
    </r>
    <r>
      <rPr>
        <sz val="9.5"/>
        <color theme="1"/>
        <rFont val="Verdana"/>
        <family val="2"/>
      </rPr>
      <t>Doorbelastingen met winstopslag</t>
    </r>
  </si>
  <si>
    <r>
      <t>·</t>
    </r>
    <r>
      <rPr>
        <sz val="7"/>
        <color theme="1"/>
        <rFont val="Times New Roman"/>
        <family val="1"/>
      </rPr>
      <t xml:space="preserve">       </t>
    </r>
    <r>
      <rPr>
        <sz val="9.5"/>
        <color theme="1"/>
        <rFont val="Verdana"/>
        <family val="2"/>
      </rPr>
      <t>Niet-onderbouwde of niet-consistente doorbelastingen</t>
    </r>
  </si>
  <si>
    <r>
      <t>·</t>
    </r>
    <r>
      <rPr>
        <sz val="7"/>
        <color theme="1"/>
        <rFont val="Times New Roman"/>
        <family val="1"/>
      </rPr>
      <t xml:space="preserve">       </t>
    </r>
    <r>
      <rPr>
        <sz val="9.5"/>
        <color theme="1"/>
        <rFont val="Verdana"/>
        <family val="2"/>
      </rPr>
      <t>Kosten die via externe partijen lopen (</t>
    </r>
    <r>
      <rPr>
        <sz val="9.5"/>
        <color theme="1"/>
        <rFont val="MS Mincho"/>
        <family val="3"/>
        <charset val="128"/>
      </rPr>
      <t>→</t>
    </r>
    <r>
      <rPr>
        <sz val="9.5"/>
        <color theme="1"/>
        <rFont val="Verdana"/>
        <family val="2"/>
      </rPr>
      <t xml:space="preserve"> categorie 4)</t>
    </r>
  </si>
  <si>
    <r>
      <t>·</t>
    </r>
    <r>
      <rPr>
        <sz val="7"/>
        <color theme="1"/>
        <rFont val="Times New Roman"/>
        <family val="1"/>
      </rPr>
      <t xml:space="preserve">       </t>
    </r>
    <r>
      <rPr>
        <sz val="9.5"/>
        <color theme="1"/>
        <rFont val="Verdana"/>
        <family val="2"/>
      </rPr>
      <t>Patiëntkosten waarvan niet duidelijk is of deze intern of extern worden uitgevoerd (</t>
    </r>
    <r>
      <rPr>
        <sz val="9.5"/>
        <color theme="1"/>
        <rFont val="MS Mincho"/>
        <family val="3"/>
        <charset val="128"/>
      </rPr>
      <t>→</t>
    </r>
    <r>
      <rPr>
        <sz val="9.5"/>
        <color theme="1"/>
        <rFont val="Verdana"/>
        <family val="2"/>
      </rPr>
      <t xml:space="preserve"> opnemen onder categorie 4)</t>
    </r>
  </si>
  <si>
    <t>Subcategorie 3.6 – Overig</t>
  </si>
  <si>
    <t>Overige projectgerelateerde kosten die niet onder andere (sub)categorieën vallen.</t>
  </si>
  <si>
    <r>
      <t>·</t>
    </r>
    <r>
      <rPr>
        <sz val="7"/>
        <color theme="1"/>
        <rFont val="Times New Roman"/>
        <family val="1"/>
      </rPr>
      <t xml:space="preserve">       </t>
    </r>
    <r>
      <rPr>
        <sz val="9.5"/>
        <color theme="1"/>
        <rFont val="Verdana"/>
        <family val="2"/>
      </rPr>
      <t>Omschrijf altijd concreet welke kosten worden opgevoerd en met welk doel</t>
    </r>
  </si>
  <si>
    <r>
      <t>·</t>
    </r>
    <r>
      <rPr>
        <sz val="7"/>
        <color theme="1"/>
        <rFont val="Times New Roman"/>
        <family val="1"/>
      </rPr>
      <t xml:space="preserve">       </t>
    </r>
    <r>
      <rPr>
        <sz val="9.5"/>
        <color theme="1"/>
        <rFont val="Verdana"/>
        <family val="2"/>
      </rPr>
      <t>Overige projectkosten die aantoonbaar niet onder andere categorieën passen</t>
    </r>
  </si>
  <si>
    <r>
      <t>·</t>
    </r>
    <r>
      <rPr>
        <sz val="7"/>
        <color theme="1"/>
        <rFont val="Times New Roman"/>
        <family val="1"/>
      </rPr>
      <t xml:space="preserve">       </t>
    </r>
    <r>
      <rPr>
        <sz val="9.5"/>
        <color theme="1"/>
        <rFont val="Verdana"/>
        <family val="2"/>
      </rPr>
      <t>Stagevergoedingen voor HBO- en WO-studenten, mits:</t>
    </r>
  </si>
  <si>
    <r>
      <t>o</t>
    </r>
    <r>
      <rPr>
        <sz val="7"/>
        <color theme="1"/>
        <rFont val="Times New Roman"/>
        <family val="1"/>
      </rPr>
      <t xml:space="preserve">   </t>
    </r>
    <r>
      <rPr>
        <sz val="9.5"/>
        <color theme="1"/>
        <rFont val="Verdana"/>
        <family val="2"/>
      </rPr>
      <t>maximaal €500 per student per maand (conform CAO-UMCNL)</t>
    </r>
  </si>
  <si>
    <r>
      <t>o</t>
    </r>
    <r>
      <rPr>
        <sz val="7"/>
        <color theme="1"/>
        <rFont val="Times New Roman"/>
        <family val="1"/>
      </rPr>
      <t xml:space="preserve">   </t>
    </r>
    <r>
      <rPr>
        <sz val="9.5"/>
        <color theme="1"/>
        <rFont val="Verdana"/>
        <family val="2"/>
      </rPr>
      <t>de stagiair een substantiële inhoudelijke bijdrage levert aan het project</t>
    </r>
  </si>
  <si>
    <r>
      <t>o</t>
    </r>
    <r>
      <rPr>
        <sz val="7"/>
        <color theme="1"/>
        <rFont val="Times New Roman"/>
        <family val="1"/>
      </rPr>
      <t xml:space="preserve">   </t>
    </r>
    <r>
      <rPr>
        <sz val="9.5"/>
        <color theme="1"/>
        <rFont val="Verdana"/>
        <family val="2"/>
      </rPr>
      <t>deze bijdrage duidelijk is onderbouwd in de aanvraag</t>
    </r>
  </si>
  <si>
    <r>
      <t>·</t>
    </r>
    <r>
      <rPr>
        <sz val="7"/>
        <color theme="1"/>
        <rFont val="Times New Roman"/>
        <family val="1"/>
      </rPr>
      <t xml:space="preserve">       </t>
    </r>
    <r>
      <rPr>
        <sz val="9.5"/>
        <color theme="1"/>
        <rFont val="Verdana"/>
        <family val="2"/>
      </rPr>
      <t>Kosten die onder een andere (sub)categorie vallen</t>
    </r>
  </si>
  <si>
    <r>
      <t>·</t>
    </r>
    <r>
      <rPr>
        <sz val="7"/>
        <color theme="1"/>
        <rFont val="Times New Roman"/>
        <family val="1"/>
      </rPr>
      <t xml:space="preserve">       </t>
    </r>
    <r>
      <rPr>
        <sz val="9.5"/>
        <color theme="1"/>
        <rFont val="Verdana"/>
        <family val="2"/>
      </rPr>
      <t>Vage of onvoldoende gespecificeerde kosten</t>
    </r>
  </si>
  <si>
    <r>
      <t>·</t>
    </r>
    <r>
      <rPr>
        <sz val="7"/>
        <color theme="1"/>
        <rFont val="Times New Roman"/>
        <family val="1"/>
      </rPr>
      <t xml:space="preserve">       </t>
    </r>
    <r>
      <rPr>
        <sz val="9.5"/>
        <color theme="1"/>
        <rFont val="Verdana"/>
        <family val="2"/>
      </rPr>
      <t>Diensten van externe faciliteiten, zoals:</t>
    </r>
  </si>
  <si>
    <r>
      <t>o</t>
    </r>
    <r>
      <rPr>
        <sz val="7"/>
        <color theme="1"/>
        <rFont val="Times New Roman"/>
        <family val="1"/>
      </rPr>
      <t xml:space="preserve">   </t>
    </r>
    <r>
      <rPr>
        <sz val="9.5"/>
        <color theme="1"/>
        <rFont val="Verdana"/>
        <family val="2"/>
      </rPr>
      <t>trial management</t>
    </r>
  </si>
  <si>
    <r>
      <t>o</t>
    </r>
    <r>
      <rPr>
        <sz val="7"/>
        <color theme="1"/>
        <rFont val="Times New Roman"/>
        <family val="1"/>
      </rPr>
      <t xml:space="preserve">   </t>
    </r>
    <r>
      <rPr>
        <sz val="9.5"/>
        <color theme="1"/>
        <rFont val="Verdana"/>
        <family val="2"/>
      </rPr>
      <t>scRNA-seq</t>
    </r>
  </si>
  <si>
    <r>
      <t>·</t>
    </r>
    <r>
      <rPr>
        <sz val="7"/>
        <color theme="1"/>
        <rFont val="Times New Roman"/>
        <family val="1"/>
      </rPr>
      <t xml:space="preserve">       </t>
    </r>
    <r>
      <rPr>
        <sz val="9.5"/>
        <color theme="1"/>
        <rFont val="Verdana"/>
        <family val="2"/>
      </rPr>
      <t>Kosten voor (inter)nationale trialregistratie- en indieningssystemen (zoals CTIS)</t>
    </r>
  </si>
  <si>
    <r>
      <t>·</t>
    </r>
    <r>
      <rPr>
        <sz val="7"/>
        <color theme="1"/>
        <rFont val="Times New Roman"/>
        <family val="1"/>
      </rPr>
      <t xml:space="preserve">       </t>
    </r>
    <r>
      <rPr>
        <sz val="9.5"/>
        <color theme="1"/>
        <rFont val="Verdana"/>
        <family val="2"/>
      </rPr>
      <t>Overige projectgerelateerde externe kosten, zoals:</t>
    </r>
  </si>
  <si>
    <r>
      <t>o</t>
    </r>
    <r>
      <rPr>
        <sz val="7"/>
        <color theme="1"/>
        <rFont val="Times New Roman"/>
        <family val="1"/>
      </rPr>
      <t xml:space="preserve">   </t>
    </r>
    <r>
      <rPr>
        <sz val="9.5"/>
        <color theme="1"/>
        <rFont val="Verdana"/>
        <family val="2"/>
      </rPr>
      <t>regulatoire kosten</t>
    </r>
  </si>
  <si>
    <r>
      <t>o</t>
    </r>
    <r>
      <rPr>
        <sz val="7"/>
        <color theme="1"/>
        <rFont val="Times New Roman"/>
        <family val="1"/>
      </rPr>
      <t xml:space="preserve">   </t>
    </r>
    <r>
      <rPr>
        <sz val="9.5"/>
        <color theme="1"/>
        <rFont val="Verdana"/>
        <family val="2"/>
      </rPr>
      <t>consultancy</t>
    </r>
  </si>
  <si>
    <r>
      <t>o</t>
    </r>
    <r>
      <rPr>
        <sz val="7"/>
        <color theme="1"/>
        <rFont val="Times New Roman"/>
        <family val="1"/>
      </rPr>
      <t xml:space="preserve">   </t>
    </r>
    <r>
      <rPr>
        <sz val="9.5"/>
        <color theme="1"/>
        <rFont val="Verdana"/>
        <family val="2"/>
      </rPr>
      <t>animatievideo’s</t>
    </r>
  </si>
  <si>
    <r>
      <t>o</t>
    </r>
    <r>
      <rPr>
        <sz val="7"/>
        <color theme="1"/>
        <rFont val="Times New Roman"/>
        <family val="1"/>
      </rPr>
      <t xml:space="preserve">   </t>
    </r>
    <r>
      <rPr>
        <sz val="9.5"/>
        <color theme="1"/>
        <rFont val="Verdana"/>
        <family val="2"/>
      </rPr>
      <t>externe ontwikkelingskosten</t>
    </r>
  </si>
  <si>
    <r>
      <t>·</t>
    </r>
    <r>
      <rPr>
        <sz val="7"/>
        <color theme="1"/>
        <rFont val="Times New Roman"/>
        <family val="1"/>
      </rPr>
      <t xml:space="preserve">       </t>
    </r>
    <r>
      <rPr>
        <sz val="9.5"/>
        <color theme="1"/>
        <rFont val="Verdana"/>
        <family val="2"/>
      </rPr>
      <t>Niet-onderbouwde of onvoldoende gespecificeerde kosten</t>
    </r>
  </si>
  <si>
    <r>
      <t>·</t>
    </r>
    <r>
      <rPr>
        <sz val="7"/>
        <color theme="1"/>
        <rFont val="Times New Roman"/>
        <family val="1"/>
      </rPr>
      <t xml:space="preserve">       </t>
    </r>
    <r>
      <rPr>
        <sz val="9.5"/>
        <color theme="1"/>
        <rFont val="Verdana"/>
        <family val="2"/>
      </rPr>
      <t>Kosten die via interne serviceverlenende partijen lopen (</t>
    </r>
    <r>
      <rPr>
        <sz val="9.5"/>
        <color theme="1"/>
        <rFont val="MS Mincho"/>
        <family val="3"/>
        <charset val="128"/>
      </rPr>
      <t>→</t>
    </r>
    <r>
      <rPr>
        <sz val="9.5"/>
        <color theme="1"/>
        <rFont val="Verdana"/>
        <family val="2"/>
      </rPr>
      <t xml:space="preserve"> categorie 3.5)</t>
    </r>
  </si>
  <si>
    <t>Kosten voor het publiceren en toegankelijk maken van onderzoeksresultaten.</t>
  </si>
  <si>
    <r>
      <t>·</t>
    </r>
    <r>
      <rPr>
        <sz val="7"/>
        <color theme="1"/>
        <rFont val="Times New Roman"/>
        <family val="1"/>
      </rPr>
      <t xml:space="preserve">       </t>
    </r>
    <r>
      <rPr>
        <sz val="9.5"/>
        <color theme="1"/>
        <rFont val="Verdana"/>
        <family val="2"/>
      </rPr>
      <t>Open access publicatiekosten</t>
    </r>
  </si>
  <si>
    <r>
      <t>·</t>
    </r>
    <r>
      <rPr>
        <sz val="7"/>
        <color theme="1"/>
        <rFont val="Times New Roman"/>
        <family val="1"/>
      </rPr>
      <t xml:space="preserve">       </t>
    </r>
    <r>
      <rPr>
        <sz val="9.5"/>
        <color theme="1"/>
        <rFont val="Verdana"/>
        <family val="2"/>
      </rPr>
      <t>Kosten voor archivering in online archieven</t>
    </r>
  </si>
  <si>
    <r>
      <t>·</t>
    </r>
    <r>
      <rPr>
        <sz val="7"/>
        <color theme="1"/>
        <rFont val="Times New Roman"/>
        <family val="1"/>
      </rPr>
      <t xml:space="preserve">       </t>
    </r>
    <r>
      <rPr>
        <sz val="9.5"/>
        <color theme="1"/>
        <rFont val="Verdana"/>
        <family val="2"/>
      </rPr>
      <t>Overige publicatie gerelateerde kosten</t>
    </r>
  </si>
  <si>
    <r>
      <t>·</t>
    </r>
    <r>
      <rPr>
        <sz val="7"/>
        <color theme="1"/>
        <rFont val="Times New Roman"/>
        <family val="1"/>
      </rPr>
      <t xml:space="preserve">       </t>
    </r>
    <r>
      <rPr>
        <sz val="9.5"/>
        <color theme="1"/>
        <rFont val="Verdana"/>
        <family val="2"/>
      </rPr>
      <t>Kosten boven het maximale bedrag</t>
    </r>
  </si>
  <si>
    <r>
      <t>·</t>
    </r>
    <r>
      <rPr>
        <sz val="7"/>
        <color theme="1"/>
        <rFont val="Times New Roman"/>
        <family val="1"/>
      </rPr>
      <t xml:space="preserve">       </t>
    </r>
    <r>
      <rPr>
        <sz val="9.5"/>
        <color theme="1"/>
        <rFont val="Verdana"/>
        <family val="2"/>
      </rPr>
      <t>Kosten zonder directe relatie met publicatie van projectresultaten</t>
    </r>
  </si>
  <si>
    <t>Kosten voor accountantscontroles op de gerealiseerde projectbestedingen.</t>
  </si>
  <si>
    <r>
      <t>·</t>
    </r>
    <r>
      <rPr>
        <sz val="7"/>
        <color theme="1"/>
        <rFont val="Times New Roman"/>
        <family val="1"/>
      </rPr>
      <t xml:space="preserve">       </t>
    </r>
    <r>
      <rPr>
        <sz val="9.5"/>
        <color theme="1"/>
        <rFont val="Verdana"/>
        <family val="2"/>
      </rPr>
      <t>Kosten boven de maximale bedragen</t>
    </r>
  </si>
  <si>
    <r>
      <t>·</t>
    </r>
    <r>
      <rPr>
        <sz val="7"/>
        <color theme="1"/>
        <rFont val="Times New Roman"/>
        <family val="1"/>
      </rPr>
      <t xml:space="preserve">       </t>
    </r>
    <r>
      <rPr>
        <sz val="9.5"/>
        <color theme="1"/>
        <rFont val="Verdana"/>
        <family val="2"/>
      </rPr>
      <t>Niet-verplichte of niet-projectgerelateerde accountantskosten</t>
    </r>
  </si>
  <si>
    <r>
      <t>·</t>
    </r>
    <r>
      <rPr>
        <sz val="7"/>
        <color theme="1"/>
        <rFont val="Times New Roman"/>
        <family val="1"/>
      </rPr>
      <t xml:space="preserve">       </t>
    </r>
    <r>
      <rPr>
        <sz val="9.5"/>
        <color theme="1"/>
        <rFont val="Verdana"/>
        <family val="2"/>
      </rPr>
      <t>Licht per onderdeel toe:</t>
    </r>
  </si>
  <si>
    <r>
      <t>o</t>
    </r>
    <r>
      <rPr>
        <sz val="7"/>
        <color theme="1"/>
        <rFont val="Times New Roman"/>
        <family val="1"/>
      </rPr>
      <t xml:space="preserve">   </t>
    </r>
    <r>
      <rPr>
        <sz val="9.5"/>
        <color theme="1"/>
        <rFont val="Verdana"/>
        <family val="2"/>
      </rPr>
      <t>welke activiteiten plaatsvinden</t>
    </r>
  </si>
  <si>
    <r>
      <t>o</t>
    </r>
    <r>
      <rPr>
        <sz val="7"/>
        <color theme="1"/>
        <rFont val="Times New Roman"/>
        <family val="1"/>
      </rPr>
      <t xml:space="preserve">   </t>
    </r>
    <r>
      <rPr>
        <sz val="9.5"/>
        <color theme="1"/>
        <rFont val="Verdana"/>
        <family val="2"/>
      </rPr>
      <t>met welke frequentie</t>
    </r>
  </si>
  <si>
    <r>
      <t>o</t>
    </r>
    <r>
      <rPr>
        <sz val="7"/>
        <color theme="1"/>
        <rFont val="Times New Roman"/>
        <family val="1"/>
      </rPr>
      <t xml:space="preserve">   </t>
    </r>
    <r>
      <rPr>
        <sz val="9.5"/>
        <color theme="1"/>
        <rFont val="Verdana"/>
        <family val="2"/>
      </rPr>
      <t>hoeveel patiëntvertegenwoordigers betrokken zijn</t>
    </r>
  </si>
  <si>
    <r>
      <t>o</t>
    </r>
    <r>
      <rPr>
        <sz val="7"/>
        <color theme="1"/>
        <rFont val="Times New Roman"/>
        <family val="1"/>
      </rPr>
      <t xml:space="preserve">   </t>
    </r>
    <r>
      <rPr>
        <sz val="9.5"/>
        <color theme="1"/>
        <rFont val="Verdana"/>
        <family val="2"/>
      </rPr>
      <t>welke rol zij hebben</t>
    </r>
  </si>
  <si>
    <r>
      <t>·</t>
    </r>
    <r>
      <rPr>
        <sz val="7"/>
        <color theme="1"/>
        <rFont val="Times New Roman"/>
        <family val="1"/>
      </rPr>
      <t xml:space="preserve">       </t>
    </r>
    <r>
      <rPr>
        <sz val="9.5"/>
        <color theme="1"/>
        <rFont val="Verdana"/>
        <family val="2"/>
      </rPr>
      <t>Licht kosten toe volgens P × Q (prijs × hoeveelheid)</t>
    </r>
  </si>
  <si>
    <t>Patiëntenparticipatie voorafgaand aan het project</t>
  </si>
  <si>
    <t>Kosten voor patiëntenparticipatie tijdens het opstellen van de financieringsaanvraag.</t>
  </si>
  <si>
    <r>
      <t>·</t>
    </r>
    <r>
      <rPr>
        <sz val="7"/>
        <color theme="1"/>
        <rFont val="Times New Roman"/>
        <family val="1"/>
      </rPr>
      <t xml:space="preserve">       </t>
    </r>
    <r>
      <rPr>
        <sz val="9.5"/>
        <color theme="1"/>
        <rFont val="Verdana"/>
        <family val="2"/>
      </rPr>
      <t>Vergoeding voor patiëntenverenigingen of participatie-initiatieven</t>
    </r>
  </si>
  <si>
    <r>
      <t>·</t>
    </r>
    <r>
      <rPr>
        <sz val="7"/>
        <color theme="1"/>
        <rFont val="Times New Roman"/>
        <family val="1"/>
      </rPr>
      <t xml:space="preserve">       </t>
    </r>
    <r>
      <rPr>
        <sz val="9.5"/>
        <color theme="1"/>
        <rFont val="Verdana"/>
        <family val="2"/>
      </rPr>
      <t>Maximum: €500 per patiëntenvereniging/participatie-initiatief</t>
    </r>
  </si>
  <si>
    <r>
      <t>·</t>
    </r>
    <r>
      <rPr>
        <sz val="7"/>
        <color theme="1"/>
        <rFont val="Times New Roman"/>
        <family val="1"/>
      </rPr>
      <t xml:space="preserve">       </t>
    </r>
    <r>
      <rPr>
        <sz val="9.5"/>
        <color theme="1"/>
        <rFont val="Verdana"/>
        <family val="2"/>
      </rPr>
      <t>Kosten zonder duidelijke relatie met de aanvraagfase</t>
    </r>
  </si>
  <si>
    <t>Patiëntenparticipatie gedurende de looptijd van het project</t>
  </si>
  <si>
    <t>Kosten voor de betrokkenheid van patiënten(vertegenwoordigers) gedurende de uitvoering van het project.</t>
  </si>
  <si>
    <r>
      <t>·</t>
    </r>
    <r>
      <rPr>
        <sz val="7"/>
        <color theme="1"/>
        <rFont val="Times New Roman"/>
        <family val="1"/>
      </rPr>
      <t xml:space="preserve">       </t>
    </r>
    <r>
      <rPr>
        <sz val="9.5"/>
        <color theme="1"/>
        <rFont val="Verdana"/>
        <family val="2"/>
      </rPr>
      <t>Reiskosten binnen Nederland (2e klas OV of wettelijke kilometervergoeding)</t>
    </r>
  </si>
  <si>
    <r>
      <t>·</t>
    </r>
    <r>
      <rPr>
        <sz val="7"/>
        <color theme="1"/>
        <rFont val="Times New Roman"/>
        <family val="1"/>
      </rPr>
      <t xml:space="preserve">       </t>
    </r>
    <r>
      <rPr>
        <sz val="9.5"/>
        <color theme="1"/>
        <rFont val="Verdana"/>
        <family val="2"/>
      </rPr>
      <t>Vergoedingen voor geleverde inzet (bijv. cadeaubonnen), mits:</t>
    </r>
  </si>
  <si>
    <r>
      <t>o</t>
    </r>
    <r>
      <rPr>
        <sz val="7"/>
        <color theme="1"/>
        <rFont val="Times New Roman"/>
        <family val="1"/>
      </rPr>
      <t xml:space="preserve">   </t>
    </r>
    <r>
      <rPr>
        <sz val="9.5"/>
        <color theme="1"/>
        <rFont val="Verdana"/>
        <family val="2"/>
      </rPr>
      <t>gekoppeld aan een duidelijke prestatie en urenbesteding</t>
    </r>
  </si>
  <si>
    <r>
      <t>o</t>
    </r>
    <r>
      <rPr>
        <sz val="7"/>
        <color theme="1"/>
        <rFont val="Times New Roman"/>
        <family val="1"/>
      </rPr>
      <t xml:space="preserve">   </t>
    </r>
    <r>
      <rPr>
        <sz val="9.5"/>
        <color theme="1"/>
        <rFont val="Verdana"/>
        <family val="2"/>
      </rPr>
      <t>goed vastgelegd (persoon, aantal uren, vergoeding, datum)</t>
    </r>
  </si>
  <si>
    <r>
      <t>o</t>
    </r>
    <r>
      <rPr>
        <sz val="7"/>
        <color theme="1"/>
        <rFont val="Times New Roman"/>
        <family val="1"/>
      </rPr>
      <t xml:space="preserve">   </t>
    </r>
    <r>
      <rPr>
        <sz val="9.5"/>
        <color theme="1"/>
        <rFont val="Verdana"/>
        <family val="2"/>
      </rPr>
      <t>binnen het goedgekeurde uurtarief (conform KWF Tarievenbeleid)</t>
    </r>
  </si>
  <si>
    <r>
      <t>·</t>
    </r>
    <r>
      <rPr>
        <sz val="7"/>
        <color theme="1"/>
        <rFont val="Times New Roman"/>
        <family val="1"/>
      </rPr>
      <t xml:space="preserve">       </t>
    </r>
    <r>
      <rPr>
        <sz val="9.5"/>
        <color theme="1"/>
        <rFont val="Verdana"/>
        <family val="2"/>
      </rPr>
      <t>Eenvoudige inbreng (ervaringskennis), zoals:</t>
    </r>
  </si>
  <si>
    <r>
      <t>o</t>
    </r>
    <r>
      <rPr>
        <sz val="7"/>
        <color theme="1"/>
        <rFont val="Times New Roman"/>
        <family val="1"/>
      </rPr>
      <t xml:space="preserve">   </t>
    </r>
    <r>
      <rPr>
        <sz val="9.5"/>
        <color theme="1"/>
        <rFont val="Verdana"/>
        <family val="2"/>
      </rPr>
      <t>deelname aan focusgroepen</t>
    </r>
  </si>
  <si>
    <r>
      <t>o</t>
    </r>
    <r>
      <rPr>
        <sz val="7"/>
        <color theme="1"/>
        <rFont val="Times New Roman"/>
        <family val="1"/>
      </rPr>
      <t xml:space="preserve">   </t>
    </r>
    <r>
      <rPr>
        <sz val="9.5"/>
        <color theme="1"/>
        <rFont val="Verdana"/>
        <family val="2"/>
      </rPr>
      <t>delen van persoonlijke ervaringen</t>
    </r>
  </si>
  <si>
    <r>
      <t>o</t>
    </r>
    <r>
      <rPr>
        <sz val="7"/>
        <color theme="1"/>
        <rFont val="Times New Roman"/>
        <family val="1"/>
      </rPr>
      <t xml:space="preserve">   </t>
    </r>
    <r>
      <rPr>
        <sz val="9.5"/>
        <color theme="1"/>
        <rFont val="Verdana"/>
        <family val="2"/>
      </rPr>
      <t>vergoeding volgens maximaal uurtarief (KWF Tarievenbeleid)</t>
    </r>
  </si>
  <si>
    <r>
      <t>·</t>
    </r>
    <r>
      <rPr>
        <sz val="7"/>
        <color theme="1"/>
        <rFont val="Times New Roman"/>
        <family val="1"/>
      </rPr>
      <t xml:space="preserve">       </t>
    </r>
    <r>
      <rPr>
        <sz val="9.5"/>
        <color theme="1"/>
        <rFont val="Verdana"/>
        <family val="2"/>
      </rPr>
      <t>Hoogwaardige patiëntenparticipatie:</t>
    </r>
  </si>
  <si>
    <r>
      <t>o</t>
    </r>
    <r>
      <rPr>
        <sz val="7"/>
        <color theme="1"/>
        <rFont val="Times New Roman"/>
        <family val="1"/>
      </rPr>
      <t xml:space="preserve">   </t>
    </r>
    <r>
      <rPr>
        <sz val="9.5"/>
        <color theme="1"/>
        <rFont val="Verdana"/>
        <family val="2"/>
      </rPr>
      <t>inhoudelijke vertegenwoordiging van het collectief patiëntenperspectief</t>
    </r>
  </si>
  <si>
    <r>
      <t>o</t>
    </r>
    <r>
      <rPr>
        <sz val="7"/>
        <color theme="1"/>
        <rFont val="Times New Roman"/>
        <family val="1"/>
      </rPr>
      <t xml:space="preserve">   </t>
    </r>
    <r>
      <rPr>
        <sz val="9.5"/>
        <color theme="1"/>
        <rFont val="Verdana"/>
        <family val="2"/>
      </rPr>
      <t>vergoeding volgens maximaal uurtarief voor hoogwaardige inbreng (KWF Tarievenbeleid)</t>
    </r>
  </si>
  <si>
    <r>
      <t>·</t>
    </r>
    <r>
      <rPr>
        <sz val="7"/>
        <color theme="1"/>
        <rFont val="Times New Roman"/>
        <family val="1"/>
      </rPr>
      <t xml:space="preserve">       </t>
    </r>
    <r>
      <rPr>
        <sz val="9.5"/>
        <color theme="1"/>
        <rFont val="Verdana"/>
        <family val="2"/>
      </rPr>
      <t>Vergoedingen zonder onderbouwing van geleverde prestatie en uren</t>
    </r>
  </si>
  <si>
    <r>
      <t>·</t>
    </r>
    <r>
      <rPr>
        <sz val="7"/>
        <color theme="1"/>
        <rFont val="Times New Roman"/>
        <family val="1"/>
      </rPr>
      <t xml:space="preserve">       </t>
    </r>
    <r>
      <rPr>
        <sz val="9.5"/>
        <color theme="1"/>
        <rFont val="Verdana"/>
        <family val="2"/>
      </rPr>
      <t>Vergoedingen boven de vastgestelde maximale uurtarieven</t>
    </r>
  </si>
  <si>
    <t>Patiëntenparticipatie bij disseminatie van resultaten</t>
  </si>
  <si>
    <t>Kosten voor patiëntenparticipatie bij het verspreiden van projectresultaten.</t>
  </si>
  <si>
    <r>
      <t>·</t>
    </r>
    <r>
      <rPr>
        <sz val="7"/>
        <color theme="1"/>
        <rFont val="Times New Roman"/>
        <family val="1"/>
      </rPr>
      <t xml:space="preserve">       </t>
    </r>
    <r>
      <rPr>
        <sz val="9.5"/>
        <color theme="1"/>
        <rFont val="Verdana"/>
        <family val="2"/>
      </rPr>
      <t>Organisatie van (onderdelen van) symposia of congressen gericht op patiëntenparticipatie en disseminatie</t>
    </r>
  </si>
  <si>
    <r>
      <t>·</t>
    </r>
    <r>
      <rPr>
        <sz val="7"/>
        <color theme="1"/>
        <rFont val="Times New Roman"/>
        <family val="1"/>
      </rPr>
      <t xml:space="preserve">       </t>
    </r>
    <r>
      <rPr>
        <sz val="9.5"/>
        <color theme="1"/>
        <rFont val="Verdana"/>
        <family val="2"/>
      </rPr>
      <t>Alleen kosten voor het patiëntenparticipatie-deel van het evenement</t>
    </r>
  </si>
  <si>
    <r>
      <t>·</t>
    </r>
    <r>
      <rPr>
        <sz val="7"/>
        <color theme="1"/>
        <rFont val="Times New Roman"/>
        <family val="1"/>
      </rPr>
      <t xml:space="preserve">       </t>
    </r>
    <r>
      <rPr>
        <sz val="9.5"/>
        <color theme="1"/>
        <rFont val="Verdana"/>
        <family val="2"/>
      </rPr>
      <t>Kosten die breder zijn dan patiëntenparticipatie binnen het evenement</t>
    </r>
  </si>
  <si>
    <r>
      <t>·</t>
    </r>
    <r>
      <rPr>
        <sz val="7"/>
        <color theme="1"/>
        <rFont val="Times New Roman"/>
        <family val="1"/>
      </rPr>
      <t xml:space="preserve">       </t>
    </r>
    <r>
      <rPr>
        <sz val="9.5"/>
        <color theme="1"/>
        <rFont val="Verdana"/>
        <family val="2"/>
      </rPr>
      <t>Kosten buiten de toegestane periode (incl. max. 6 maanden na afloop)</t>
    </r>
  </si>
  <si>
    <t>Bron FAQ:</t>
  </si>
  <si>
    <t>https://www.kwf.nl/en/forresearchers/downloads</t>
  </si>
  <si>
    <t>Laatste update:</t>
  </si>
  <si>
    <t>Hoofdcategorie 3 – Materiaal</t>
  </si>
  <si>
    <t>Hoofdcategorie 4 – Externe service verlenende partij en extern inclusiecentrum</t>
  </si>
  <si>
    <t>Hoofdcategorie 5 – Publicatie- en Accountantskosten</t>
  </si>
  <si>
    <t>Hoofdcategorie 6 – Patiëntenparticipatie</t>
  </si>
  <si>
    <r>
      <t>·</t>
    </r>
    <r>
      <rPr>
        <sz val="7"/>
        <color theme="1"/>
        <rFont val="Times New Roman"/>
        <family val="1"/>
      </rPr>
      <t xml:space="preserve">       </t>
    </r>
    <r>
      <rPr>
        <sz val="9.5"/>
        <color theme="1"/>
        <rFont val="Verdana"/>
        <family val="2"/>
      </rPr>
      <t>Niet-specifieke of generieke omschrijvingen (zoals “materialen”, “overig”, “diverse kosten”, “vergaderingen”, “datamanagement”, “reiskosten”, “monitoring”, “advies”) zonder concrete specificatie van aard, omvang en doel worden niet geaccepteerd.</t>
    </r>
  </si>
  <si>
    <r>
      <t>·</t>
    </r>
    <r>
      <rPr>
        <sz val="7"/>
        <color theme="1"/>
        <rFont val="Times New Roman"/>
        <family val="1"/>
      </rPr>
      <t xml:space="preserve">       </t>
    </r>
    <r>
      <rPr>
        <sz val="9.5"/>
        <color theme="1"/>
        <rFont val="Verdana"/>
        <family val="2"/>
      </rPr>
      <t>Geschenken</t>
    </r>
  </si>
  <si>
    <r>
      <t>·</t>
    </r>
    <r>
      <rPr>
        <sz val="7"/>
        <color theme="1"/>
        <rFont val="Times New Roman"/>
        <family val="1"/>
      </rPr>
      <t xml:space="preserve">       </t>
    </r>
    <r>
      <rPr>
        <sz val="9.5"/>
        <color theme="1"/>
        <rFont val="Verdana"/>
        <family val="2"/>
      </rPr>
      <t>Studiemedicatie en andere geneesmiddelen die worden ingezet als onderdeel van het onderzoek worden niet gefinancierd (bijv. study medication, (study) drugs, pharmaceuticals, investigational medicinal products (IMP) en clinical trial supplies).</t>
    </r>
  </si>
  <si>
    <t>Hoofdcategorie 1 – Personeel</t>
  </si>
  <si>
    <t>Personeelskosten voor personeel dat direct bijdraagt aan de feitelijke uitvoering van het Project.</t>
  </si>
  <si>
    <t>Kosten zijn gebaseerd op geldende cao-salaristabellen (bijv. CAO-UMCNL, voorheen: NFU) of – voor Andere Projecten – het KWF Tarievenbeleid.</t>
  </si>
  <si>
    <r>
      <t>·</t>
    </r>
    <r>
      <rPr>
        <sz val="7"/>
        <color theme="1"/>
        <rFont val="Times New Roman"/>
        <family val="1"/>
      </rPr>
      <t xml:space="preserve">       </t>
    </r>
    <r>
      <rPr>
        <sz val="9.5"/>
        <color theme="1"/>
        <rFont val="Verdana"/>
        <family val="2"/>
      </rPr>
      <t>Omschrijf de inzet concreet (rol, werkzaamheden, aantal fte en looptijd)</t>
    </r>
  </si>
  <si>
    <t>Voor Onderzoeksprojecten:</t>
  </si>
  <si>
    <t>Aanvullend:</t>
  </si>
  <si>
    <r>
      <t>·</t>
    </r>
    <r>
      <rPr>
        <sz val="7"/>
        <color theme="1"/>
        <rFont val="Times New Roman"/>
        <family val="1"/>
      </rPr>
      <t xml:space="preserve">       </t>
    </r>
    <r>
      <rPr>
        <sz val="9.5"/>
        <color theme="1"/>
        <rFont val="Verdana"/>
        <family val="2"/>
      </rPr>
      <t>Projectleider / Principal Investigator: maximaal 0,05 fte per jaar, mits daadwerkelijk werkzaamheden voor het Project worden uitgevoerd (tenzij sprake is van persoonsgebonden financiering)</t>
    </r>
  </si>
  <si>
    <r>
      <t>·</t>
    </r>
    <r>
      <rPr>
        <sz val="7"/>
        <color theme="1"/>
        <rFont val="Times New Roman"/>
        <family val="1"/>
      </rPr>
      <t xml:space="preserve">       </t>
    </r>
    <r>
      <rPr>
        <sz val="9.5"/>
        <color theme="1"/>
        <rFont val="Verdana"/>
        <family val="2"/>
      </rPr>
      <t>Projectmanager (indien verplicht):</t>
    </r>
  </si>
  <si>
    <r>
      <t>o</t>
    </r>
    <r>
      <rPr>
        <sz val="7"/>
        <color theme="1"/>
        <rFont val="Times New Roman"/>
        <family val="1"/>
      </rPr>
      <t xml:space="preserve">   </t>
    </r>
    <r>
      <rPr>
        <sz val="9.5"/>
        <color theme="1"/>
        <rFont val="Verdana"/>
        <family val="2"/>
      </rPr>
      <t>maximaal 1 fte per jaar</t>
    </r>
  </si>
  <si>
    <r>
      <t>o</t>
    </r>
    <r>
      <rPr>
        <sz val="7"/>
        <color theme="1"/>
        <rFont val="Times New Roman"/>
        <family val="1"/>
      </rPr>
      <t xml:space="preserve">   </t>
    </r>
    <r>
      <rPr>
        <sz val="9.5"/>
        <color theme="1"/>
        <rFont val="Verdana"/>
        <family val="2"/>
      </rPr>
      <t>indien vóór start van de Looptijd ingezet: KWF financiert maximaal 3 maanden voorafgaand aan het Project</t>
    </r>
  </si>
  <si>
    <t>Voor Andere Projecten:</t>
  </si>
  <si>
    <t>Personeel betrokken bij de uitvoering van het Project, zoals:</t>
  </si>
  <si>
    <r>
      <t>·</t>
    </r>
    <r>
      <rPr>
        <sz val="7"/>
        <color theme="1"/>
        <rFont val="Times New Roman"/>
        <family val="1"/>
      </rPr>
      <t xml:space="preserve">       </t>
    </r>
    <r>
      <rPr>
        <sz val="9.5"/>
        <color theme="1"/>
        <rFont val="Verdana"/>
        <family val="2"/>
      </rPr>
      <t>Projectondersteuner</t>
    </r>
  </si>
  <si>
    <r>
      <t>·</t>
    </r>
    <r>
      <rPr>
        <sz val="7"/>
        <color theme="1"/>
        <rFont val="Times New Roman"/>
        <family val="1"/>
      </rPr>
      <t xml:space="preserve">       </t>
    </r>
    <r>
      <rPr>
        <sz val="9.5"/>
        <color theme="1"/>
        <rFont val="Verdana"/>
        <family val="2"/>
      </rPr>
      <t>Projectmedewerker / adviseur</t>
    </r>
  </si>
  <si>
    <r>
      <t>·</t>
    </r>
    <r>
      <rPr>
        <sz val="7"/>
        <color theme="1"/>
        <rFont val="Times New Roman"/>
        <family val="1"/>
      </rPr>
      <t xml:space="preserve">       </t>
    </r>
    <r>
      <rPr>
        <sz val="9.5"/>
        <color theme="1"/>
        <rFont val="Verdana"/>
        <family val="2"/>
      </rPr>
      <t>Projectleider / senior adviseur</t>
    </r>
  </si>
  <si>
    <t>Inzet van zelfstandigen zonder personeel (zzp’ers) mogelijk.</t>
  </si>
  <si>
    <r>
      <t>·</t>
    </r>
    <r>
      <rPr>
        <sz val="7"/>
        <color theme="1"/>
        <rFont val="Times New Roman"/>
        <family val="1"/>
      </rPr>
      <t xml:space="preserve">       </t>
    </r>
    <r>
      <rPr>
        <sz val="9.5"/>
        <color theme="1"/>
        <rFont val="Verdana"/>
        <family val="2"/>
      </rPr>
      <t>Personeel zonder directe bijdrage aan het Project</t>
    </r>
  </si>
  <si>
    <t>Hoofdcategorie 2 – Aanvullend Persoonlijk Budget (lumpsum t.b.v. onderzoeksprojecten)</t>
  </si>
  <si>
    <r>
      <t>·</t>
    </r>
    <r>
      <rPr>
        <sz val="7"/>
        <color theme="1"/>
        <rFont val="Times New Roman"/>
        <family val="1"/>
      </rPr>
      <t xml:space="preserve">       </t>
    </r>
    <r>
      <rPr>
        <sz val="9.5"/>
        <color theme="1"/>
        <rFont val="Verdana"/>
        <family val="2"/>
      </rPr>
      <t>In deze hoofdcategorie toegestane kosten opnemen onder Subcategorie 3.4 – Bijeenkomsten en Reiskosten</t>
    </r>
  </si>
  <si>
    <t>Deze categorie omvat de kosten voor materialen en middelen die direct nodig zijn voor de uitvoering van het Project. Licht duidelijk toe hoe de bedragen zijn opgebouwd (Prijs * Hoeveelheid (P*Q)). </t>
  </si>
  <si>
    <t xml:space="preserve">Subcategorie 3.1 – Laboratoriummiddelen (lumpsum) </t>
  </si>
  <si>
    <r>
      <t>o</t>
    </r>
    <r>
      <rPr>
        <sz val="7"/>
        <color theme="1"/>
        <rFont val="Times New Roman"/>
        <family val="1"/>
      </rPr>
      <t xml:space="preserve">   </t>
    </r>
    <r>
      <rPr>
        <sz val="9.5"/>
        <color theme="1"/>
        <rFont val="Verdana"/>
        <family val="2"/>
      </rPr>
      <t>de werkzaamheden die deze medewerkers uitvoeren binnen het Project</t>
    </r>
  </si>
  <si>
    <r>
      <t>·</t>
    </r>
    <r>
      <rPr>
        <sz val="7"/>
        <color theme="1"/>
        <rFont val="Times New Roman"/>
        <family val="1"/>
      </rPr>
      <t xml:space="preserve">       </t>
    </r>
    <r>
      <rPr>
        <sz val="9.5"/>
        <color theme="1"/>
        <rFont val="Verdana"/>
        <family val="2"/>
      </rPr>
      <t>Verbruiksgoederen en disposables, zoals:</t>
    </r>
  </si>
  <si>
    <r>
      <t>o</t>
    </r>
    <r>
      <rPr>
        <sz val="7"/>
        <color theme="1"/>
        <rFont val="Times New Roman"/>
        <family val="1"/>
      </rPr>
      <t xml:space="preserve">   </t>
    </r>
    <r>
      <rPr>
        <sz val="9.5"/>
        <color theme="1"/>
        <rFont val="Verdana"/>
        <family val="2"/>
      </rPr>
      <t>reagentia (o.a. antilichamen, enzymen, cytokines, chemicaliën, sequencing reagentia)</t>
    </r>
  </si>
  <si>
    <r>
      <t>o</t>
    </r>
    <r>
      <rPr>
        <sz val="7"/>
        <color theme="1"/>
        <rFont val="Times New Roman"/>
        <family val="1"/>
      </rPr>
      <t xml:space="preserve">   </t>
    </r>
    <r>
      <rPr>
        <sz val="9.5"/>
        <color theme="1"/>
        <rFont val="Verdana"/>
        <family val="2"/>
      </rPr>
      <t>peptides</t>
    </r>
  </si>
  <si>
    <r>
      <t>o</t>
    </r>
    <r>
      <rPr>
        <sz val="7"/>
        <color theme="1"/>
        <rFont val="Times New Roman"/>
        <family val="1"/>
      </rPr>
      <t xml:space="preserve">   </t>
    </r>
    <r>
      <rPr>
        <sz val="9.5"/>
        <color theme="1"/>
        <rFont val="Verdana"/>
        <family val="2"/>
      </rPr>
      <t>cel- en weefselkweekmaterialen</t>
    </r>
  </si>
  <si>
    <r>
      <t>o</t>
    </r>
    <r>
      <rPr>
        <sz val="7"/>
        <color theme="1"/>
        <rFont val="Times New Roman"/>
        <family val="1"/>
      </rPr>
      <t xml:space="preserve">   </t>
    </r>
    <r>
      <rPr>
        <sz val="9.5"/>
        <color theme="1"/>
        <rFont val="Verdana"/>
        <family val="2"/>
      </rPr>
      <t>plastics, kits, tips, kweekplaten</t>
    </r>
  </si>
  <si>
    <r>
      <t>o</t>
    </r>
    <r>
      <rPr>
        <sz val="7"/>
        <color theme="1"/>
        <rFont val="Times New Roman"/>
        <family val="1"/>
      </rPr>
      <t xml:space="preserve">   </t>
    </r>
    <r>
      <rPr>
        <sz val="9.5"/>
        <color theme="1"/>
        <rFont val="Verdana"/>
        <family val="2"/>
      </rPr>
      <t>transfectiereagentia, plasmiden, chromatografie</t>
    </r>
  </si>
  <si>
    <r>
      <t>·</t>
    </r>
    <r>
      <rPr>
        <sz val="7"/>
        <color theme="1"/>
        <rFont val="Times New Roman"/>
        <family val="1"/>
      </rPr>
      <t xml:space="preserve">       </t>
    </r>
    <r>
      <rPr>
        <sz val="9.5"/>
        <color theme="1"/>
        <rFont val="Verdana"/>
        <family val="2"/>
      </rPr>
      <t>Gebruik, afschrijving en onderhoud van apparatuur, zoals:</t>
    </r>
  </si>
  <si>
    <r>
      <t>o</t>
    </r>
    <r>
      <rPr>
        <sz val="7"/>
        <color theme="1"/>
        <rFont val="Times New Roman"/>
        <family val="1"/>
      </rPr>
      <t xml:space="preserve">   </t>
    </r>
    <r>
      <rPr>
        <sz val="9.5"/>
        <color theme="1"/>
        <rFont val="Verdana"/>
        <family val="2"/>
      </rPr>
      <t>massaspectrometrie</t>
    </r>
  </si>
  <si>
    <r>
      <t>o</t>
    </r>
    <r>
      <rPr>
        <sz val="7"/>
        <color theme="1"/>
        <rFont val="Times New Roman"/>
        <family val="1"/>
      </rPr>
      <t xml:space="preserve">   </t>
    </r>
    <r>
      <rPr>
        <sz val="9.5"/>
        <color theme="1"/>
        <rFont val="Verdana"/>
        <family val="2"/>
      </rPr>
      <t>(single cell) sequencing</t>
    </r>
  </si>
  <si>
    <r>
      <t>o</t>
    </r>
    <r>
      <rPr>
        <sz val="7"/>
        <color theme="1"/>
        <rFont val="Times New Roman"/>
        <family val="1"/>
      </rPr>
      <t xml:space="preserve">   </t>
    </r>
    <r>
      <rPr>
        <sz val="9.5"/>
        <color theme="1"/>
        <rFont val="Verdana"/>
        <family val="2"/>
      </rPr>
      <t>flow cytometry (waaronder spectral flow cytometry / FACS)</t>
    </r>
  </si>
  <si>
    <r>
      <t>o</t>
    </r>
    <r>
      <rPr>
        <sz val="7"/>
        <color theme="1"/>
        <rFont val="Times New Roman"/>
        <family val="1"/>
      </rPr>
      <t xml:space="preserve">   </t>
    </r>
    <r>
      <rPr>
        <sz val="9.5"/>
        <color theme="1"/>
        <rFont val="Verdana"/>
        <family val="2"/>
      </rPr>
      <t>microscopie</t>
    </r>
  </si>
  <si>
    <r>
      <t>·</t>
    </r>
    <r>
      <rPr>
        <sz val="7"/>
        <color theme="1"/>
        <rFont val="Times New Roman"/>
        <family val="1"/>
      </rPr>
      <t xml:space="preserve">       </t>
    </r>
    <r>
      <rPr>
        <sz val="9.5"/>
        <color theme="1"/>
        <rFont val="Verdana"/>
        <family val="2"/>
      </rPr>
      <t>Projectspecifieke ICT en data:</t>
    </r>
  </si>
  <si>
    <r>
      <t>o</t>
    </r>
    <r>
      <rPr>
        <sz val="7"/>
        <color theme="1"/>
        <rFont val="Times New Roman"/>
        <family val="1"/>
      </rPr>
      <t xml:space="preserve">   </t>
    </r>
    <r>
      <rPr>
        <sz val="9.5"/>
        <color theme="1"/>
        <rFont val="Verdana"/>
        <family val="2"/>
      </rPr>
      <t>software en licenties</t>
    </r>
  </si>
  <si>
    <r>
      <t>o</t>
    </r>
    <r>
      <rPr>
        <sz val="7"/>
        <color theme="1"/>
        <rFont val="Times New Roman"/>
        <family val="1"/>
      </rPr>
      <t xml:space="preserve">   </t>
    </r>
    <r>
      <rPr>
        <sz val="9.5"/>
        <color theme="1"/>
        <rFont val="Verdana"/>
        <family val="2"/>
      </rPr>
      <t>biobankkosten</t>
    </r>
  </si>
  <si>
    <r>
      <t>o</t>
    </r>
    <r>
      <rPr>
        <sz val="7"/>
        <color theme="1"/>
        <rFont val="Times New Roman"/>
        <family val="1"/>
      </rPr>
      <t xml:space="preserve">   </t>
    </r>
    <r>
      <rPr>
        <sz val="9.5"/>
        <color theme="1"/>
        <rFont val="Verdana"/>
        <family val="2"/>
      </rPr>
      <t>klinisch databeheer</t>
    </r>
  </si>
  <si>
    <r>
      <t>o</t>
    </r>
    <r>
      <rPr>
        <sz val="7"/>
        <color theme="1"/>
        <rFont val="Times New Roman"/>
        <family val="1"/>
      </rPr>
      <t xml:space="preserve">   </t>
    </r>
    <r>
      <rPr>
        <sz val="9.5"/>
        <color theme="1"/>
        <rFont val="Verdana"/>
        <family val="2"/>
      </rPr>
      <t>dataopslag en processing power</t>
    </r>
  </si>
  <si>
    <r>
      <t>·</t>
    </r>
    <r>
      <rPr>
        <sz val="7"/>
        <color theme="1"/>
        <rFont val="Times New Roman"/>
        <family val="1"/>
      </rPr>
      <t xml:space="preserve">       </t>
    </r>
    <r>
      <rPr>
        <sz val="9.5"/>
        <color theme="1"/>
        <rFont val="Verdana"/>
        <family val="2"/>
      </rPr>
      <t>Kosten die behoren onder andere gespecifieerde kostencategorieën</t>
    </r>
  </si>
  <si>
    <t>Subcategorie 3.1 – Overige Project gerelateerde kosten (lumpsum)</t>
  </si>
  <si>
    <r>
      <t>·</t>
    </r>
    <r>
      <rPr>
        <sz val="7"/>
        <color theme="1"/>
        <rFont val="Times New Roman"/>
        <family val="1"/>
      </rPr>
      <t xml:space="preserve">       </t>
    </r>
    <r>
      <rPr>
        <sz val="9.5"/>
        <color theme="1"/>
        <rFont val="Verdana"/>
        <family val="2"/>
      </rPr>
      <t>Projectspecifieke kosten, zoals:</t>
    </r>
  </si>
  <si>
    <r>
      <t>o</t>
    </r>
    <r>
      <rPr>
        <sz val="7"/>
        <color theme="1"/>
        <rFont val="Times New Roman"/>
        <family val="1"/>
      </rPr>
      <t xml:space="preserve">   </t>
    </r>
    <r>
      <rPr>
        <sz val="9.5"/>
        <color theme="1"/>
        <rFont val="Verdana"/>
        <family val="2"/>
      </rPr>
      <t>Interventie- of vragenlijstontwikkeling</t>
    </r>
  </si>
  <si>
    <r>
      <t>o</t>
    </r>
    <r>
      <rPr>
        <sz val="7"/>
        <color theme="1"/>
        <rFont val="Times New Roman"/>
        <family val="1"/>
      </rPr>
      <t xml:space="preserve">   </t>
    </r>
    <r>
      <rPr>
        <sz val="9.5"/>
        <color theme="1"/>
        <rFont val="Verdana"/>
        <family val="2"/>
      </rPr>
      <t>Interventiegerichte apparatuur</t>
    </r>
  </si>
  <si>
    <r>
      <t>o</t>
    </r>
    <r>
      <rPr>
        <sz val="7"/>
        <color theme="1"/>
        <rFont val="Times New Roman"/>
        <family val="1"/>
      </rPr>
      <t xml:space="preserve">   </t>
    </r>
    <r>
      <rPr>
        <sz val="9.5"/>
        <color theme="1"/>
        <rFont val="Verdana"/>
        <family val="2"/>
      </rPr>
      <t>Software en licenties</t>
    </r>
  </si>
  <si>
    <r>
      <t>o</t>
    </r>
    <r>
      <rPr>
        <sz val="7"/>
        <color theme="1"/>
        <rFont val="Times New Roman"/>
        <family val="1"/>
      </rPr>
      <t xml:space="preserve">   </t>
    </r>
    <r>
      <rPr>
        <sz val="9.5"/>
        <color theme="1"/>
        <rFont val="Verdana"/>
        <family val="2"/>
      </rPr>
      <t>Marktonderzoek</t>
    </r>
  </si>
  <si>
    <r>
      <t>o</t>
    </r>
    <r>
      <rPr>
        <sz val="7"/>
        <color theme="1"/>
        <rFont val="Times New Roman"/>
        <family val="1"/>
      </rPr>
      <t xml:space="preserve">   </t>
    </r>
    <r>
      <rPr>
        <sz val="9.5"/>
        <color theme="1"/>
        <rFont val="Verdana"/>
        <family val="2"/>
      </rPr>
      <t>Literatuurstudies</t>
    </r>
  </si>
  <si>
    <r>
      <t>o</t>
    </r>
    <r>
      <rPr>
        <sz val="7"/>
        <color theme="1"/>
        <rFont val="Times New Roman"/>
        <family val="1"/>
      </rPr>
      <t xml:space="preserve">   </t>
    </r>
    <r>
      <rPr>
        <sz val="9.5"/>
        <color theme="1"/>
        <rFont val="Verdana"/>
        <family val="2"/>
      </rPr>
      <t>Ontwikkel- en drukkosten (bijv. flyers)</t>
    </r>
  </si>
  <si>
    <r>
      <t>·</t>
    </r>
    <r>
      <rPr>
        <sz val="7"/>
        <color theme="1"/>
        <rFont val="Times New Roman"/>
        <family val="1"/>
      </rPr>
      <t xml:space="preserve">       </t>
    </r>
    <r>
      <rPr>
        <sz val="9.5"/>
        <color theme="1"/>
        <rFont val="Verdana"/>
        <family val="2"/>
      </rPr>
      <t>Kosten die behoren onder andere gespecificeerde kostencategorieën</t>
    </r>
  </si>
  <si>
    <r>
      <t>·</t>
    </r>
    <r>
      <rPr>
        <sz val="7"/>
        <color theme="1"/>
        <rFont val="Times New Roman"/>
        <family val="1"/>
      </rPr>
      <t xml:space="preserve">       </t>
    </r>
    <r>
      <rPr>
        <sz val="9.5"/>
        <color theme="1"/>
        <rFont val="Verdana"/>
        <family val="2"/>
      </rPr>
      <t>Kosten waarvoor het budget binnen 3.1 toereikend is</t>
    </r>
  </si>
  <si>
    <t>Kosten voor proefdieren die worden ingezet voor experimenteel onderzoek binnen het Project.</t>
  </si>
  <si>
    <t>Doorbelaste kosten binnen de Hoofd Organisatie of Deelnemende Organisatie die direct verband houden met het Project en worden geleverd door interne serviceverlenende partijen of interne inclusiecentra.</t>
  </si>
  <si>
    <r>
      <t>·</t>
    </r>
    <r>
      <rPr>
        <sz val="7"/>
        <color theme="1"/>
        <rFont val="Times New Roman"/>
        <family val="1"/>
      </rPr>
      <t xml:space="preserve">       </t>
    </r>
    <r>
      <rPr>
        <sz val="9.5"/>
        <color theme="1"/>
        <rFont val="Verdana"/>
        <family val="2"/>
      </rPr>
      <t>Patiëntkosten, waarbij de Hoofd Organisatie zelf de wijze van budgettering bepaalt, waaronder:</t>
    </r>
  </si>
  <si>
    <r>
      <t>·</t>
    </r>
    <r>
      <rPr>
        <sz val="7"/>
        <color theme="1"/>
        <rFont val="Times New Roman"/>
        <family val="1"/>
      </rPr>
      <t xml:space="preserve">       </t>
    </r>
    <r>
      <rPr>
        <sz val="9.5"/>
        <color theme="1"/>
        <rFont val="Verdana"/>
        <family val="2"/>
      </rPr>
      <t>Licht de opbouw van de kosten waar mogelijk toe volgens P × Q (prijs × hoeveelheid)</t>
    </r>
  </si>
  <si>
    <r>
      <t>·</t>
    </r>
    <r>
      <rPr>
        <sz val="7"/>
        <color theme="1"/>
        <rFont val="Times New Roman"/>
        <family val="1"/>
      </rPr>
      <t xml:space="preserve">       </t>
    </r>
    <r>
      <rPr>
        <sz val="9.5"/>
        <color theme="1"/>
        <rFont val="Verdana"/>
        <family val="2"/>
      </rPr>
      <t>Met name van toepassing bij klinische studies en Andere Projecten</t>
    </r>
  </si>
  <si>
    <t>Kosten die direct verband houden met het Project en worden gemaakt voor diensten en faciliteiten van externe serviceverlenende partijen en externe inclusiecentra.</t>
  </si>
  <si>
    <r>
      <t>·</t>
    </r>
    <r>
      <rPr>
        <sz val="7"/>
        <color theme="1"/>
        <rFont val="Times New Roman"/>
        <family val="1"/>
      </rPr>
      <t xml:space="preserve">       </t>
    </r>
    <r>
      <rPr>
        <sz val="9.5"/>
        <color theme="1"/>
        <rFont val="Verdana"/>
        <family val="2"/>
      </rPr>
      <t>Patiëntgebonden kosten via externe inclusiecentra (die deelnemen aan het onderzoeksproject in onderzoeksverband, incl. verzekering van deze patiënten), ook indien nog niet bekend is of inclusies intern of extern plaatsvinden</t>
    </r>
  </si>
  <si>
    <r>
      <t>·</t>
    </r>
    <r>
      <rPr>
        <sz val="7"/>
        <color theme="1"/>
        <rFont val="Times New Roman"/>
        <family val="1"/>
      </rPr>
      <t xml:space="preserve">       </t>
    </r>
    <r>
      <rPr>
        <sz val="9.5"/>
        <color theme="1"/>
        <rFont val="Verdana"/>
        <family val="2"/>
      </rPr>
      <t>Kosten voor externe dienstverlening die aantoonbaar nodig is voor het Project</t>
    </r>
  </si>
  <si>
    <r>
      <t>·</t>
    </r>
    <r>
      <rPr>
        <sz val="7"/>
        <color theme="1"/>
        <rFont val="Times New Roman"/>
        <family val="1"/>
      </rPr>
      <t xml:space="preserve">       </t>
    </r>
    <r>
      <rPr>
        <sz val="9.5"/>
        <color theme="1"/>
        <rFont val="Verdana"/>
        <family val="2"/>
      </rPr>
      <t>Doorbelasting van kosten inclusief btw</t>
    </r>
  </si>
  <si>
    <r>
      <t>·</t>
    </r>
    <r>
      <rPr>
        <sz val="7"/>
        <color theme="1"/>
        <rFont val="Times New Roman"/>
        <family val="1"/>
      </rPr>
      <t xml:space="preserve">       </t>
    </r>
    <r>
      <rPr>
        <sz val="9.5"/>
        <color theme="1"/>
        <rFont val="Verdana"/>
        <family val="2"/>
      </rPr>
      <t>Kosten zonder directe relatie met het Project</t>
    </r>
  </si>
  <si>
    <t>Subcategorie 5.1 – Publicatiekosten (lumpsum)</t>
  </si>
  <si>
    <r>
      <t>·</t>
    </r>
    <r>
      <rPr>
        <sz val="7"/>
        <color theme="1"/>
        <rFont val="Times New Roman"/>
        <family val="1"/>
      </rPr>
      <t xml:space="preserve">       </t>
    </r>
    <r>
      <rPr>
        <sz val="9.5"/>
        <color theme="1"/>
        <rFont val="Verdana"/>
        <family val="2"/>
      </rPr>
      <t>Maximum: €10.000 per Project</t>
    </r>
  </si>
  <si>
    <t>Subcategorie 5.2 – Accountantskosten (lumpsum)</t>
  </si>
  <si>
    <r>
      <t>·</t>
    </r>
    <r>
      <rPr>
        <sz val="7"/>
        <color theme="1"/>
        <rFont val="Times New Roman"/>
        <family val="1"/>
      </rPr>
      <t xml:space="preserve">       </t>
    </r>
    <r>
      <rPr>
        <sz val="9.5"/>
        <color theme="1"/>
        <rFont val="Verdana"/>
        <family val="2"/>
      </rPr>
      <t>Kosten voor verplichte controleverklaringen – maximum: €2.500 per controleverklaring (per Hoofdorganisatie en/of Deelnemende Organisatie met kosten &gt; €125.000)</t>
    </r>
  </si>
  <si>
    <r>
      <t>·</t>
    </r>
    <r>
      <rPr>
        <sz val="7"/>
        <color theme="1"/>
        <rFont val="Times New Roman"/>
        <family val="1"/>
      </rPr>
      <t xml:space="preserve">       </t>
    </r>
    <r>
      <rPr>
        <sz val="9.5"/>
        <color theme="1"/>
        <rFont val="Verdana"/>
        <family val="2"/>
      </rPr>
      <t>Kosten voor Rapport van feitelijke bevindingen (indien vereist) – maximum: €1.000 extra per Project</t>
    </r>
  </si>
  <si>
    <t>Deze categorie omvat kosten voor de betrokkenheid van patiënten(vertegenwoordigers) bij het Project, via patiëntenverenigingen of andere participatie-initiatieven, zowel voorafgaand aan de aanvraag, tijdens de uitvoering als bij de disseminatie van resultaten. Hieronder vallen ook gerelateerde kosten, zoals vragenlijsten en drukwerk. Patiëntenparticipatie dient aantoonbaar bij te dragen aan de kwaliteit en relevantie van het onderzoek. De activiteiten moeten concreet benoemd zijn en herleidbaar naar een specifieke vorm van participatie.</t>
  </si>
  <si>
    <r>
      <t>o</t>
    </r>
    <r>
      <rPr>
        <sz val="7"/>
        <color theme="1"/>
        <rFont val="Times New Roman"/>
        <family val="1"/>
      </rPr>
      <t xml:space="preserve">   </t>
    </r>
    <r>
      <rPr>
        <sz val="9.5"/>
        <color theme="1"/>
        <rFont val="Verdana"/>
        <family val="2"/>
      </rPr>
      <t>deelname aan advisory boards</t>
    </r>
  </si>
  <si>
    <r>
      <t>o</t>
    </r>
    <r>
      <rPr>
        <sz val="7"/>
        <color theme="1"/>
        <rFont val="Times New Roman"/>
        <family val="1"/>
      </rPr>
      <t xml:space="preserve">   </t>
    </r>
    <r>
      <rPr>
        <sz val="9.5"/>
        <color theme="1"/>
        <rFont val="Verdana"/>
        <family val="2"/>
      </rPr>
      <t>interviews of groepsgesprekken</t>
    </r>
  </si>
  <si>
    <r>
      <t>o</t>
    </r>
    <r>
      <rPr>
        <sz val="7"/>
        <color theme="1"/>
        <rFont val="Times New Roman"/>
        <family val="1"/>
      </rPr>
      <t xml:space="preserve">   </t>
    </r>
    <r>
      <rPr>
        <sz val="9.5"/>
        <color theme="1"/>
        <rFont val="Verdana"/>
        <family val="2"/>
      </rPr>
      <t>presentaties of actieve bijdragen van patiëntvertegenwoordigers</t>
    </r>
  </si>
  <si>
    <r>
      <t>·</t>
    </r>
    <r>
      <rPr>
        <sz val="7"/>
        <color theme="1"/>
        <rFont val="Times New Roman"/>
        <family val="1"/>
      </rPr>
      <t xml:space="preserve">       </t>
    </r>
    <r>
      <rPr>
        <sz val="9.5"/>
        <color theme="1"/>
        <rFont val="Verdana"/>
        <family val="2"/>
      </rPr>
      <t>Input op vervolgstappen binnen de looptijd het Project:</t>
    </r>
  </si>
  <si>
    <r>
      <t>·</t>
    </r>
    <r>
      <rPr>
        <sz val="7"/>
        <color theme="1"/>
        <rFont val="Times New Roman"/>
        <family val="1"/>
      </rPr>
      <t xml:space="preserve">       </t>
    </r>
    <r>
      <rPr>
        <sz val="9.5"/>
        <color theme="1"/>
        <rFont val="Verdana"/>
        <family val="2"/>
      </rPr>
      <t>Algemene of onvoldoende gespecificeerde omschrijvingen van patiëntenparticipatie, zonder toelichting op de aard van de activiteit (zoals bijv. overleg, interview, focusgroep, advisory board)</t>
    </r>
  </si>
  <si>
    <r>
      <t>·</t>
    </r>
    <r>
      <rPr>
        <sz val="7"/>
        <color theme="1"/>
        <rFont val="Times New Roman"/>
        <family val="1"/>
      </rPr>
      <t xml:space="preserve">       </t>
    </r>
    <r>
      <rPr>
        <sz val="9.5"/>
        <color theme="1"/>
        <rFont val="Verdana"/>
        <family val="2"/>
      </rPr>
      <t>Concrete vormen van patiëntenparticipatie binnen deze activiteiten, zoals:</t>
    </r>
  </si>
  <si>
    <r>
      <t>·</t>
    </r>
    <r>
      <rPr>
        <sz val="7"/>
        <color theme="1"/>
        <rFont val="Times New Roman"/>
        <family val="1"/>
      </rPr>
      <t xml:space="preserve">       </t>
    </r>
    <r>
      <rPr>
        <sz val="9.5"/>
        <color theme="1"/>
        <rFont val="Verdana"/>
        <family val="2"/>
      </rPr>
      <t>Kosten tot maximaal 6 maanden na de looptijd van het Project, mits vóór vaststelling van de financiële verantwoording</t>
    </r>
  </si>
  <si>
    <r>
      <t>·</t>
    </r>
    <r>
      <rPr>
        <sz val="7"/>
        <color theme="1"/>
        <rFont val="Times New Roman"/>
        <family val="1"/>
      </rPr>
      <t xml:space="preserve">       </t>
    </r>
    <r>
      <rPr>
        <sz val="9.5"/>
        <color theme="1"/>
        <rFont val="Verdana"/>
        <family val="2"/>
      </rPr>
      <t>Netwerkevents zonder directe link met het Project</t>
    </r>
  </si>
  <si>
    <t>Uitwerking kostenposten</t>
  </si>
  <si>
    <t>Instructions (in English) for Research Projects</t>
  </si>
  <si>
    <t>Kopie van bijlage 1 uit de FAQ, gepubliceerd op de KWF website.</t>
  </si>
  <si>
    <t>mei 2026</t>
  </si>
  <si>
    <t>NFU salaristabel juli 2026 (incl. KWF ophoging YR1=YR3)</t>
  </si>
  <si>
    <t xml:space="preserve">Ter info: Dit tabblad vult zich d.m.v. formules met de gegevens uit het invultabblad '1.Budget Ander Project (detail)'. </t>
  </si>
  <si>
    <r>
      <rPr>
        <sz val="10"/>
        <color rgb="FFFF0000"/>
        <rFont val="Verdana"/>
        <family val="2"/>
      </rPr>
      <t xml:space="preserve">Let op! </t>
    </r>
    <r>
      <rPr>
        <sz val="10"/>
        <color theme="1"/>
        <rFont val="Verdana"/>
        <family val="2"/>
      </rPr>
      <t xml:space="preserve">In de laatste kolom staat een </t>
    </r>
    <r>
      <rPr>
        <b/>
        <sz val="10"/>
        <color theme="1"/>
        <rFont val="Verdana"/>
        <family val="2"/>
      </rPr>
      <t>voorbeelduitwerking</t>
    </r>
    <r>
      <rPr>
        <sz val="10"/>
        <color theme="1"/>
        <rFont val="Verdana"/>
        <family val="2"/>
      </rPr>
      <t xml:space="preserve"> ter illustratie. Vul de toelichting in op vergelijkbaar detailniveau.
Elke cel bevat een link naar het tabblad 'Uitwerking kostenposten', zoals terug te vinden onderaan de </t>
    </r>
    <r>
      <rPr>
        <b/>
        <sz val="10"/>
        <color theme="1"/>
        <rFont val="Verdana"/>
        <family val="2"/>
      </rPr>
      <t>FAQ op de KWF-downloadpagina (https://www.kwf.nl/en/forresearchers/downloads)</t>
    </r>
    <r>
      <rPr>
        <sz val="10"/>
        <color theme="1"/>
        <rFont val="Verdana"/>
        <family val="2"/>
      </rPr>
      <t>, met een nadere toelichting op de kosten die binnen de betreffende (sub)categorie zijn toegestaan.</t>
    </r>
  </si>
  <si>
    <r>
      <rPr>
        <sz val="10"/>
        <color rgb="FFFF0000"/>
        <rFont val="Verdana"/>
        <family val="2"/>
      </rPr>
      <t xml:space="preserve">Note: </t>
    </r>
    <r>
      <rPr>
        <sz val="10"/>
        <color theme="1"/>
        <rFont val="Verdana"/>
        <family val="2"/>
      </rPr>
      <t xml:space="preserve">The last column contains an </t>
    </r>
    <r>
      <rPr>
        <b/>
        <sz val="10"/>
        <color theme="1"/>
        <rFont val="Verdana"/>
        <family val="2"/>
      </rPr>
      <t>illustrative example</t>
    </r>
    <r>
      <rPr>
        <sz val="10"/>
        <color theme="1"/>
        <rFont val="Verdana"/>
        <family val="2"/>
      </rPr>
      <t xml:space="preserve">. Please match the level of detail in your own description.
Each cell contains a link to the 'Uitwerking kostenposten' tab, which can be found at the bottom of the </t>
    </r>
    <r>
      <rPr>
        <b/>
        <sz val="10"/>
        <color theme="1"/>
        <rFont val="Verdana"/>
        <family val="2"/>
      </rPr>
      <t>FAQ on the KWF downloads page (https://www.kwf.nl/en/forresearchers/downloads)</t>
    </r>
    <r>
      <rPr>
        <sz val="10"/>
        <color theme="1"/>
        <rFont val="Verdana"/>
        <family val="2"/>
      </rPr>
      <t>, providing further guidance on the costs allowed within the relevant (sub)category.</t>
    </r>
  </si>
  <si>
    <r>
      <rPr>
        <i/>
        <sz val="10"/>
        <color theme="1"/>
        <rFont val="Verdana"/>
        <family val="2"/>
      </rPr>
      <t>- Juli 2026:</t>
    </r>
    <r>
      <rPr>
        <sz val="10"/>
        <color theme="1"/>
        <rFont val="Verdana"/>
        <family val="2"/>
      </rPr>
      <t xml:space="preserve"> Aanpassing uitwerking kostenposten uit nieuwste FAQ. Formulefouten in tabblad "1. Budget Research project GMS" opgelost. Nieuwe versie UMCNL salarisschalen (juli 2026) toegevoegd.  KWF logo nieuwe huisstijl.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</si>
</sst>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53" x14ac:knownFonts="1">
    <font>
      <sz val="10"/>
      <color theme="1"/>
      <name val="Verdana"/>
      <family val="2"/>
    </font>
    <font>
      <sz val="10"/>
      <color theme="1"/>
      <name val="Verdana"/>
      <family val="2"/>
    </font>
    <font>
      <b/>
      <sz val="10"/>
      <color theme="1"/>
      <name val="Verdana"/>
      <family val="2"/>
    </font>
    <font>
      <sz val="10"/>
      <name val="Verdana"/>
      <family val="2"/>
    </font>
    <font>
      <b/>
      <u/>
      <sz val="10"/>
      <color theme="1"/>
      <name val="Verdana"/>
      <family val="2"/>
    </font>
    <font>
      <b/>
      <i/>
      <sz val="10"/>
      <name val="Verdana"/>
      <family val="2"/>
    </font>
    <font>
      <i/>
      <sz val="10"/>
      <color theme="1"/>
      <name val="Verdana"/>
      <family val="2"/>
    </font>
    <font>
      <b/>
      <sz val="10"/>
      <name val="Verdana"/>
      <family val="2"/>
    </font>
    <font>
      <sz val="10"/>
      <color rgb="FFFF0000"/>
      <name val="Verdana"/>
      <family val="2"/>
    </font>
    <font>
      <u/>
      <sz val="10"/>
      <color theme="1"/>
      <name val="Verdana"/>
      <family val="2"/>
    </font>
    <font>
      <i/>
      <sz val="10"/>
      <color theme="0" tint="-0.249977111117893"/>
      <name val="Verdana"/>
      <family val="2"/>
    </font>
    <font>
      <i/>
      <sz val="10"/>
      <color theme="0" tint="-0.34998626667073579"/>
      <name val="Verdana"/>
      <family val="2"/>
    </font>
    <font>
      <b/>
      <sz val="14"/>
      <color theme="1"/>
      <name val="Verdana"/>
      <family val="2"/>
    </font>
    <font>
      <b/>
      <sz val="10"/>
      <color rgb="FF000000"/>
      <name val="Verdana"/>
      <family val="2"/>
    </font>
    <font>
      <sz val="8"/>
      <color theme="0" tint="-0.34998626667073579"/>
      <name val="Verdana"/>
      <family val="2"/>
    </font>
    <font>
      <sz val="12"/>
      <color theme="1"/>
      <name val="Verdana"/>
      <family val="2"/>
    </font>
    <font>
      <b/>
      <sz val="12"/>
      <color theme="1"/>
      <name val="Verdana"/>
      <family val="2"/>
    </font>
    <font>
      <b/>
      <sz val="12"/>
      <name val="Verdana"/>
      <family val="2"/>
    </font>
    <font>
      <i/>
      <u/>
      <sz val="10"/>
      <color theme="0" tint="-0.499984740745262"/>
      <name val="Verdana"/>
      <family val="2"/>
    </font>
    <font>
      <b/>
      <sz val="10"/>
      <color indexed="8"/>
      <name val="Verdana"/>
      <family val="2"/>
    </font>
    <font>
      <sz val="8"/>
      <name val="Verdana"/>
      <family val="2"/>
    </font>
    <font>
      <i/>
      <sz val="10"/>
      <color theme="0" tint="-0.499984740745262"/>
      <name val="Verdana"/>
      <family val="2"/>
    </font>
    <font>
      <b/>
      <sz val="10"/>
      <color rgb="FF00B0F0"/>
      <name val="Verdana"/>
      <family val="2"/>
    </font>
    <font>
      <b/>
      <sz val="14"/>
      <color rgb="FFFF0000"/>
      <name val="Verdana"/>
      <family val="2"/>
    </font>
    <font>
      <i/>
      <sz val="10"/>
      <color rgb="FF00B0F0"/>
      <name val="Verdana"/>
      <family val="2"/>
    </font>
    <font>
      <i/>
      <sz val="10"/>
      <color rgb="FF000000"/>
      <name val="Verdana"/>
      <family val="2"/>
    </font>
    <font>
      <b/>
      <i/>
      <u/>
      <sz val="10"/>
      <color rgb="FF00B0F0"/>
      <name val="Verdana"/>
      <family val="2"/>
    </font>
    <font>
      <b/>
      <i/>
      <sz val="10"/>
      <color theme="0" tint="-0.499984740745262"/>
      <name val="Verdana"/>
      <family val="2"/>
    </font>
    <font>
      <b/>
      <sz val="13.5"/>
      <color theme="1"/>
      <name val="Verdana"/>
      <family val="2"/>
    </font>
    <font>
      <b/>
      <u/>
      <sz val="13.5"/>
      <color theme="1"/>
      <name val="Verdana"/>
      <family val="2"/>
    </font>
    <font>
      <b/>
      <sz val="13"/>
      <color rgb="FFFA0F0E"/>
      <name val="Verdana"/>
      <family val="2"/>
    </font>
    <font>
      <sz val="9.5"/>
      <color theme="1"/>
      <name val="Verdana"/>
      <family val="2"/>
    </font>
    <font>
      <sz val="9.5"/>
      <color theme="1"/>
      <name val="Symbol"/>
      <family val="1"/>
      <charset val="2"/>
    </font>
    <font>
      <sz val="7"/>
      <color theme="1"/>
      <name val="Times New Roman"/>
      <family val="1"/>
    </font>
    <font>
      <b/>
      <sz val="12"/>
      <color theme="1"/>
      <name val="Calibri"/>
      <family val="2"/>
    </font>
    <font>
      <i/>
      <sz val="12"/>
      <color rgb="FFFA0F0E"/>
      <name val="Calibri"/>
      <family val="2"/>
    </font>
    <font>
      <i/>
      <sz val="12"/>
      <color rgb="FFFF0000"/>
      <name val="Calibri"/>
      <family val="2"/>
    </font>
    <font>
      <sz val="9.5"/>
      <color theme="1"/>
      <name val="Courier New"/>
      <family val="3"/>
    </font>
    <font>
      <sz val="12"/>
      <color theme="1"/>
      <name val="Calibri"/>
      <family val="2"/>
    </font>
    <font>
      <i/>
      <u/>
      <sz val="12"/>
      <color rgb="FFFA0F0E"/>
      <name val="Calibri"/>
      <family val="2"/>
    </font>
    <font>
      <sz val="12"/>
      <color rgb="FFFA0F0E"/>
      <name val="Calibri"/>
      <family val="2"/>
    </font>
    <font>
      <b/>
      <sz val="12"/>
      <color rgb="FFFF0000"/>
      <name val="Verdana"/>
      <family val="2"/>
    </font>
    <font>
      <sz val="9.5"/>
      <color theme="1"/>
      <name val="Calibri"/>
      <family val="2"/>
    </font>
    <font>
      <sz val="9.5"/>
      <color theme="1"/>
      <name val="MS Mincho"/>
      <family val="3"/>
      <charset val="128"/>
    </font>
    <font>
      <u/>
      <sz val="10"/>
      <color theme="10"/>
      <name val="Verdana"/>
      <family val="2"/>
    </font>
    <font>
      <u/>
      <sz val="10"/>
      <color rgb="FF0070C0"/>
      <name val="Verdana"/>
      <family val="2"/>
    </font>
    <font>
      <i/>
      <sz val="10"/>
      <color rgb="FF0070C0"/>
      <name val="Verdana"/>
      <family val="2"/>
    </font>
    <font>
      <b/>
      <i/>
      <u/>
      <sz val="10"/>
      <color rgb="FF0070C0"/>
      <name val="Verdana"/>
      <family val="2"/>
    </font>
    <font>
      <i/>
      <u/>
      <sz val="10"/>
      <color rgb="FF0070C0"/>
      <name val="Verdana"/>
      <family val="2"/>
    </font>
    <font>
      <i/>
      <sz val="12"/>
      <color rgb="FF0070C0"/>
      <name val="Verdana"/>
      <family val="2"/>
    </font>
    <font>
      <b/>
      <sz val="9.5"/>
      <color theme="1"/>
      <name val="Verdana"/>
      <family val="2"/>
    </font>
    <font>
      <b/>
      <sz val="10"/>
      <color theme="0"/>
      <name val="Verdana"/>
      <family val="2"/>
    </font>
    <font>
      <b/>
      <u/>
      <sz val="10"/>
      <name val="Verdana"/>
      <family val="2"/>
    </font>
  </fonts>
  <fills count="7">
    <fill>
      <patternFill patternType="none"/>
    </fill>
    <fill>
      <patternFill patternType="gray125"/>
    </fill>
    <fill>
      <patternFill patternType="solid">
        <fgColor theme="8"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7030A0"/>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44" fillId="0" borderId="0" applyNumberFormat="0" applyFill="0" applyBorder="0" applyAlignment="0" applyProtection="0"/>
  </cellStyleXfs>
  <cellXfs count="162">
    <xf numFmtId="0" fontId="0" fillId="0" borderId="0" xfId="0"/>
    <xf numFmtId="44" fontId="3" fillId="0" borderId="3" xfId="1" applyFont="1" applyFill="1" applyBorder="1" applyAlignment="1" applyProtection="1">
      <alignment vertical="center"/>
    </xf>
    <xf numFmtId="44" fontId="3" fillId="2" borderId="3" xfId="1" applyFont="1" applyFill="1" applyBorder="1" applyAlignment="1" applyProtection="1">
      <alignment vertical="center"/>
      <protection locked="0"/>
    </xf>
    <xf numFmtId="4" fontId="0" fillId="0" borderId="0" xfId="0" applyNumberFormat="1"/>
    <xf numFmtId="0" fontId="2" fillId="0" borderId="0" xfId="0" applyFont="1"/>
    <xf numFmtId="0" fontId="8" fillId="0" borderId="0" xfId="0" applyFont="1"/>
    <xf numFmtId="44" fontId="7" fillId="0" borderId="3" xfId="1" applyFont="1" applyFill="1" applyBorder="1" applyAlignment="1" applyProtection="1">
      <alignment vertical="center"/>
    </xf>
    <xf numFmtId="44" fontId="17" fillId="0" borderId="3" xfId="1" applyFont="1" applyFill="1" applyBorder="1" applyAlignment="1" applyProtection="1">
      <alignment vertical="center"/>
    </xf>
    <xf numFmtId="0" fontId="0" fillId="0" borderId="0" xfId="0" applyAlignment="1">
      <alignment horizontal="left"/>
    </xf>
    <xf numFmtId="44" fontId="1" fillId="0" borderId="3" xfId="1" applyFont="1" applyBorder="1" applyAlignment="1" applyProtection="1">
      <alignment vertical="top"/>
    </xf>
    <xf numFmtId="44" fontId="1" fillId="0" borderId="3" xfId="1" applyFont="1" applyBorder="1" applyProtection="1"/>
    <xf numFmtId="44" fontId="2" fillId="0" borderId="3" xfId="1" applyFont="1" applyBorder="1" applyAlignment="1" applyProtection="1">
      <alignment vertical="center"/>
    </xf>
    <xf numFmtId="0" fontId="0" fillId="0" borderId="0" xfId="0" applyAlignment="1">
      <alignment wrapText="1"/>
    </xf>
    <xf numFmtId="0" fontId="0" fillId="0" borderId="0" xfId="0" applyAlignment="1">
      <alignment vertical="top"/>
    </xf>
    <xf numFmtId="0" fontId="0" fillId="0" borderId="0" xfId="0" quotePrefix="1" applyAlignment="1">
      <alignment horizontal="left" vertical="top"/>
    </xf>
    <xf numFmtId="0" fontId="0" fillId="0" borderId="0" xfId="0" quotePrefix="1" applyAlignment="1">
      <alignment horizontal="left" vertical="top" wrapText="1"/>
    </xf>
    <xf numFmtId="0" fontId="0" fillId="0" borderId="0" xfId="0" quotePrefix="1" applyAlignment="1">
      <alignment vertical="top"/>
    </xf>
    <xf numFmtId="0" fontId="0" fillId="0" borderId="0" xfId="0" applyAlignment="1">
      <alignment horizontal="left" vertical="top"/>
    </xf>
    <xf numFmtId="0" fontId="22" fillId="0" borderId="0" xfId="0" applyFont="1"/>
    <xf numFmtId="0" fontId="0" fillId="0" borderId="0" xfId="0" quotePrefix="1" applyAlignment="1">
      <alignment vertical="top" wrapText="1"/>
    </xf>
    <xf numFmtId="0" fontId="2" fillId="0" borderId="0" xfId="0" applyFont="1" applyAlignment="1">
      <alignment horizontal="right" vertical="center"/>
    </xf>
    <xf numFmtId="0" fontId="0" fillId="0" borderId="0" xfId="0" applyAlignment="1">
      <alignment horizontal="left" vertical="center"/>
    </xf>
    <xf numFmtId="0" fontId="12" fillId="0" borderId="0" xfId="0" applyFont="1" applyAlignment="1">
      <alignment horizontal="left" vertical="center"/>
    </xf>
    <xf numFmtId="0" fontId="3" fillId="0" borderId="0" xfId="0" applyFont="1"/>
    <xf numFmtId="0" fontId="5" fillId="2" borderId="0" xfId="0" applyFont="1" applyFill="1"/>
    <xf numFmtId="0" fontId="0" fillId="2" borderId="0" xfId="0" applyFill="1" applyAlignment="1">
      <alignment horizontal="left" vertical="top" wrapText="1"/>
    </xf>
    <xf numFmtId="0" fontId="0" fillId="0" borderId="0" xfId="0" applyAlignment="1">
      <alignment horizontal="left" vertical="top" wrapText="1"/>
    </xf>
    <xf numFmtId="0" fontId="19" fillId="0" borderId="3" xfId="0" applyFont="1" applyBorder="1" applyAlignment="1">
      <alignment horizontal="right" vertical="top" wrapText="1"/>
    </xf>
    <xf numFmtId="0" fontId="11" fillId="0" borderId="0" xfId="0" applyFont="1" applyAlignment="1">
      <alignment horizontal="left"/>
    </xf>
    <xf numFmtId="0" fontId="7" fillId="0" borderId="1" xfId="0" applyFont="1" applyBorder="1" applyAlignment="1">
      <alignment vertical="center" wrapText="1"/>
    </xf>
    <xf numFmtId="0" fontId="13" fillId="0" borderId="3" xfId="0" applyFont="1" applyBorder="1" applyAlignment="1">
      <alignment vertical="center" wrapText="1"/>
    </xf>
    <xf numFmtId="0" fontId="25" fillId="0" borderId="3" xfId="0" applyFont="1" applyBorder="1" applyAlignment="1">
      <alignment vertical="center" wrapText="1"/>
    </xf>
    <xf numFmtId="0" fontId="7" fillId="0" borderId="0" xfId="0" applyFont="1" applyAlignment="1">
      <alignment horizontal="center" vertical="center" wrapText="1"/>
    </xf>
    <xf numFmtId="0" fontId="9" fillId="0" borderId="0" xfId="0" applyFont="1" applyAlignment="1">
      <alignment horizontal="left"/>
    </xf>
    <xf numFmtId="0" fontId="2" fillId="0" borderId="0" xfId="0" applyFont="1" applyAlignment="1">
      <alignment horizontal="center" vertical="top" wrapText="1"/>
    </xf>
    <xf numFmtId="0" fontId="0" fillId="0" borderId="0" xfId="0" applyAlignment="1">
      <alignment vertical="top" wrapText="1"/>
    </xf>
    <xf numFmtId="44" fontId="14" fillId="0" borderId="0" xfId="0" applyNumberFormat="1" applyFont="1" applyAlignment="1">
      <alignment wrapText="1"/>
    </xf>
    <xf numFmtId="0" fontId="6" fillId="0" borderId="0" xfId="0" applyFont="1" applyAlignment="1">
      <alignment vertical="top"/>
    </xf>
    <xf numFmtId="0" fontId="0" fillId="0" borderId="0" xfId="0" applyAlignment="1">
      <alignment vertical="center" wrapText="1"/>
    </xf>
    <xf numFmtId="0" fontId="3" fillId="0" borderId="0" xfId="0" applyFont="1" applyAlignment="1">
      <alignment vertical="center" wrapText="1"/>
    </xf>
    <xf numFmtId="0" fontId="10" fillId="0" borderId="0" xfId="0" applyFont="1" applyAlignment="1">
      <alignment horizontal="center" vertical="center"/>
    </xf>
    <xf numFmtId="0" fontId="15" fillId="0" borderId="0" xfId="0" applyFont="1"/>
    <xf numFmtId="0" fontId="6" fillId="0" borderId="0" xfId="0" applyFont="1" applyAlignment="1">
      <alignment horizontal="right"/>
    </xf>
    <xf numFmtId="44" fontId="0" fillId="0" borderId="0" xfId="0" applyNumberFormat="1"/>
    <xf numFmtId="0" fontId="3" fillId="0" borderId="0" xfId="0" applyFont="1" applyAlignment="1">
      <alignment vertical="top" wrapText="1"/>
    </xf>
    <xf numFmtId="0" fontId="0" fillId="0" borderId="0" xfId="0" applyAlignment="1">
      <alignment vertical="center"/>
    </xf>
    <xf numFmtId="0" fontId="16" fillId="0" borderId="3" xfId="0" applyFont="1" applyBorder="1" applyAlignment="1">
      <alignment horizontal="left" vertical="center"/>
    </xf>
    <xf numFmtId="0" fontId="13" fillId="0" borderId="3" xfId="0" applyFont="1" applyBorder="1" applyAlignment="1">
      <alignment horizontal="right" vertical="center" wrapText="1"/>
    </xf>
    <xf numFmtId="0" fontId="0" fillId="0" borderId="3" xfId="0" applyBorder="1" applyAlignment="1">
      <alignment horizontal="left"/>
    </xf>
    <xf numFmtId="0" fontId="5" fillId="0" borderId="0" xfId="0" applyFont="1" applyAlignment="1">
      <alignment vertical="top" wrapText="1"/>
    </xf>
    <xf numFmtId="0" fontId="3" fillId="0" borderId="0" xfId="0" applyFont="1" applyAlignment="1">
      <alignment vertical="center"/>
    </xf>
    <xf numFmtId="0" fontId="18" fillId="0" borderId="0" xfId="0" applyFont="1"/>
    <xf numFmtId="0" fontId="21" fillId="0" borderId="0" xfId="0" applyFont="1"/>
    <xf numFmtId="44" fontId="7" fillId="2" borderId="3" xfId="1" applyFont="1" applyFill="1" applyBorder="1" applyProtection="1">
      <protection locked="0"/>
    </xf>
    <xf numFmtId="0" fontId="2" fillId="0" borderId="3" xfId="0" applyFont="1" applyBorder="1" applyAlignment="1">
      <alignment horizontal="left"/>
    </xf>
    <xf numFmtId="44" fontId="7" fillId="0" borderId="3" xfId="1" applyFont="1" applyFill="1" applyBorder="1" applyProtection="1"/>
    <xf numFmtId="164" fontId="3" fillId="0" borderId="3" xfId="1" applyNumberFormat="1" applyFont="1" applyFill="1" applyBorder="1" applyAlignment="1" applyProtection="1">
      <alignment vertical="center"/>
    </xf>
    <xf numFmtId="164" fontId="7" fillId="0" borderId="3" xfId="1" applyNumberFormat="1" applyFont="1" applyFill="1" applyBorder="1" applyAlignment="1" applyProtection="1">
      <alignment vertical="center"/>
    </xf>
    <xf numFmtId="1" fontId="3" fillId="0" borderId="3" xfId="1" applyNumberFormat="1" applyFont="1" applyFill="1" applyBorder="1" applyAlignment="1" applyProtection="1">
      <alignment vertical="center"/>
    </xf>
    <xf numFmtId="1" fontId="7" fillId="0" borderId="3" xfId="1" applyNumberFormat="1" applyFont="1" applyFill="1" applyBorder="1" applyAlignment="1" applyProtection="1">
      <alignment vertical="center"/>
    </xf>
    <xf numFmtId="1" fontId="3" fillId="2" borderId="3" xfId="1" applyNumberFormat="1" applyFont="1" applyFill="1" applyBorder="1" applyAlignment="1" applyProtection="1">
      <alignment vertical="center"/>
      <protection locked="0"/>
    </xf>
    <xf numFmtId="0" fontId="0" fillId="2" borderId="3" xfId="0" applyFill="1" applyBorder="1" applyAlignment="1" applyProtection="1">
      <alignment horizontal="left" vertical="center" wrapText="1"/>
      <protection locked="0"/>
    </xf>
    <xf numFmtId="0" fontId="2" fillId="0" borderId="0" xfId="0" applyFont="1" applyAlignment="1">
      <alignment vertical="center"/>
    </xf>
    <xf numFmtId="0" fontId="6" fillId="0" borderId="0" xfId="0" applyFont="1" applyAlignment="1">
      <alignment vertical="center"/>
    </xf>
    <xf numFmtId="0" fontId="11"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horizontal="center" vertical="center" wrapText="1"/>
    </xf>
    <xf numFmtId="0" fontId="15" fillId="0" borderId="0" xfId="0" applyFont="1" applyAlignment="1">
      <alignment vertical="center"/>
    </xf>
    <xf numFmtId="0" fontId="6" fillId="0" borderId="0" xfId="0" applyFont="1" applyAlignment="1">
      <alignment horizontal="right" vertical="center"/>
    </xf>
    <xf numFmtId="44" fontId="0" fillId="0" borderId="0" xfId="0" applyNumberFormat="1" applyAlignment="1">
      <alignment vertical="center"/>
    </xf>
    <xf numFmtId="44" fontId="14" fillId="0" borderId="0" xfId="0" applyNumberFormat="1" applyFont="1" applyAlignment="1">
      <alignment vertical="center" wrapText="1"/>
    </xf>
    <xf numFmtId="0" fontId="21" fillId="0" borderId="3" xfId="0" applyFont="1" applyBorder="1" applyAlignment="1">
      <alignment vertical="center" wrapText="1"/>
    </xf>
    <xf numFmtId="0" fontId="21" fillId="0" borderId="0" xfId="0" applyFont="1" applyAlignment="1">
      <alignment vertical="top" wrapText="1"/>
    </xf>
    <xf numFmtId="0" fontId="21" fillId="0" borderId="3" xfId="0" applyFont="1" applyBorder="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27" fillId="0" borderId="0" xfId="0" applyFont="1" applyAlignment="1">
      <alignment vertical="center"/>
    </xf>
    <xf numFmtId="0" fontId="18" fillId="0" borderId="0" xfId="0" applyFont="1" applyAlignment="1">
      <alignment horizontal="left" vertical="center"/>
    </xf>
    <xf numFmtId="4" fontId="3" fillId="0" borderId="0" xfId="0" applyNumberFormat="1" applyFont="1"/>
    <xf numFmtId="0" fontId="0" fillId="0" borderId="3" xfId="0" applyBorder="1" applyAlignment="1">
      <alignment horizontal="left" vertical="center"/>
    </xf>
    <xf numFmtId="0" fontId="2" fillId="0" borderId="3" xfId="0" applyFont="1" applyBorder="1" applyAlignment="1">
      <alignment vertical="center"/>
    </xf>
    <xf numFmtId="0" fontId="0" fillId="0" borderId="3" xfId="0" applyBorder="1" applyAlignment="1">
      <alignment horizontal="left" vertical="center" wrapText="1"/>
    </xf>
    <xf numFmtId="0" fontId="2" fillId="0" borderId="3" xfId="0" applyFont="1" applyBorder="1" applyAlignment="1">
      <alignment vertical="center" wrapText="1"/>
    </xf>
    <xf numFmtId="0" fontId="0" fillId="2" borderId="3" xfId="0" applyFill="1" applyBorder="1" applyAlignment="1" applyProtection="1">
      <alignment horizontal="left" vertical="center"/>
      <protection locked="0"/>
    </xf>
    <xf numFmtId="0" fontId="9" fillId="0" borderId="3" xfId="0" applyFont="1" applyBorder="1" applyAlignment="1">
      <alignment horizontal="left" vertical="center"/>
    </xf>
    <xf numFmtId="1" fontId="3" fillId="2" borderId="2" xfId="1" applyNumberFormat="1" applyFont="1" applyFill="1" applyBorder="1" applyAlignment="1" applyProtection="1">
      <alignment vertical="center"/>
      <protection locked="0"/>
    </xf>
    <xf numFmtId="1" fontId="7" fillId="0" borderId="2" xfId="1" applyNumberFormat="1" applyFont="1" applyFill="1" applyBorder="1" applyAlignment="1" applyProtection="1">
      <alignment vertical="center"/>
    </xf>
    <xf numFmtId="164" fontId="3" fillId="0" borderId="2" xfId="1" applyNumberFormat="1" applyFont="1" applyFill="1" applyBorder="1" applyAlignment="1" applyProtection="1">
      <alignment vertical="center"/>
    </xf>
    <xf numFmtId="164" fontId="7" fillId="0" borderId="2" xfId="1" applyNumberFormat="1" applyFont="1" applyFill="1" applyBorder="1" applyAlignment="1" applyProtection="1">
      <alignment vertical="center"/>
    </xf>
    <xf numFmtId="44" fontId="3" fillId="2" borderId="2" xfId="1" applyFont="1" applyFill="1" applyBorder="1" applyAlignment="1" applyProtection="1">
      <alignment vertical="center"/>
      <protection locked="0"/>
    </xf>
    <xf numFmtId="44" fontId="7" fillId="0" borderId="2" xfId="1" applyFont="1" applyFill="1" applyBorder="1" applyAlignment="1" applyProtection="1">
      <alignment vertical="center"/>
    </xf>
    <xf numFmtId="44" fontId="17" fillId="0" borderId="2" xfId="1" applyFont="1" applyFill="1" applyBorder="1" applyAlignment="1" applyProtection="1">
      <alignment vertical="center"/>
    </xf>
    <xf numFmtId="1" fontId="3" fillId="0" borderId="2" xfId="1" applyNumberFormat="1" applyFont="1" applyFill="1" applyBorder="1" applyAlignment="1" applyProtection="1">
      <alignment vertical="center"/>
    </xf>
    <xf numFmtId="44" fontId="3" fillId="0" borderId="2" xfId="1" applyFont="1" applyFill="1" applyBorder="1" applyAlignment="1" applyProtection="1">
      <alignment vertical="center"/>
    </xf>
    <xf numFmtId="0" fontId="4" fillId="0" borderId="3" xfId="0" applyFont="1" applyBorder="1" applyAlignment="1">
      <alignment horizontal="left" vertical="center"/>
    </xf>
    <xf numFmtId="0" fontId="16" fillId="0" borderId="3" xfId="0" applyFont="1" applyBorder="1" applyAlignment="1">
      <alignment horizontal="left"/>
    </xf>
    <xf numFmtId="0" fontId="2" fillId="0" borderId="0" xfId="0" applyFont="1" applyAlignment="1">
      <alignment vertical="top"/>
    </xf>
    <xf numFmtId="0" fontId="0" fillId="2" borderId="3" xfId="0"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21" fillId="0" borderId="3" xfId="0" applyFont="1" applyBorder="1" applyAlignment="1">
      <alignment horizontal="left" vertical="top" wrapText="1"/>
    </xf>
    <xf numFmtId="0" fontId="28" fillId="0" borderId="0" xfId="0" applyFont="1" applyAlignment="1">
      <alignment vertical="center"/>
    </xf>
    <xf numFmtId="0" fontId="4" fillId="0" borderId="0" xfId="0" applyFont="1" applyAlignment="1">
      <alignment horizontal="left" vertical="center"/>
    </xf>
    <xf numFmtId="0" fontId="2" fillId="3" borderId="0" xfId="0" applyFont="1" applyFill="1" applyAlignment="1">
      <alignment vertical="center"/>
    </xf>
    <xf numFmtId="0" fontId="2" fillId="4" borderId="0" xfId="0" applyFont="1" applyFill="1" applyAlignment="1">
      <alignment vertical="center"/>
    </xf>
    <xf numFmtId="0" fontId="2" fillId="5" borderId="0" xfId="0" applyFont="1" applyFill="1" applyAlignment="1">
      <alignment vertical="center"/>
    </xf>
    <xf numFmtId="0" fontId="8" fillId="0" borderId="0" xfId="0" applyFont="1" applyAlignment="1">
      <alignment vertical="center" wrapText="1"/>
    </xf>
    <xf numFmtId="0" fontId="4" fillId="0" borderId="0" xfId="0" applyFont="1" applyAlignment="1">
      <alignment horizontal="left"/>
    </xf>
    <xf numFmtId="2" fontId="7" fillId="2" borderId="3" xfId="1" quotePrefix="1" applyNumberFormat="1" applyFont="1" applyFill="1" applyBorder="1" applyAlignment="1" applyProtection="1">
      <alignment horizontal="right"/>
      <protection locked="0"/>
    </xf>
    <xf numFmtId="1" fontId="7" fillId="2" borderId="3" xfId="1" quotePrefix="1" applyNumberFormat="1" applyFont="1" applyFill="1" applyBorder="1" applyAlignment="1" applyProtection="1">
      <alignment horizontal="right"/>
      <protection locked="0"/>
    </xf>
    <xf numFmtId="1" fontId="7" fillId="0" borderId="3" xfId="1" applyNumberFormat="1" applyFont="1" applyFill="1" applyBorder="1" applyAlignment="1" applyProtection="1">
      <alignment horizontal="right"/>
    </xf>
    <xf numFmtId="2" fontId="3" fillId="2" borderId="3" xfId="1" applyNumberFormat="1" applyFont="1" applyFill="1" applyBorder="1" applyAlignment="1" applyProtection="1">
      <alignment vertical="center"/>
      <protection locked="0"/>
    </xf>
    <xf numFmtId="2" fontId="3" fillId="0" borderId="3" xfId="1" applyNumberFormat="1" applyFont="1" applyFill="1" applyBorder="1" applyAlignment="1" applyProtection="1">
      <alignment vertical="center"/>
    </xf>
    <xf numFmtId="2" fontId="7" fillId="0" borderId="3" xfId="1" applyNumberFormat="1" applyFont="1" applyFill="1" applyBorder="1" applyAlignment="1" applyProtection="1">
      <alignment vertical="center"/>
    </xf>
    <xf numFmtId="0" fontId="0" fillId="0" borderId="0" xfId="0" quotePrefix="1" applyAlignment="1">
      <alignment wrapText="1"/>
    </xf>
    <xf numFmtId="0" fontId="30" fillId="0" borderId="0" xfId="0" applyFont="1" applyAlignment="1">
      <alignment vertical="center"/>
    </xf>
    <xf numFmtId="0" fontId="32" fillId="0" borderId="0" xfId="0" applyFont="1" applyAlignment="1">
      <alignment horizontal="left" vertical="center" indent="2"/>
    </xf>
    <xf numFmtId="0" fontId="34" fillId="0" borderId="0" xfId="0" applyFont="1" applyAlignment="1">
      <alignment vertical="center"/>
    </xf>
    <xf numFmtId="0" fontId="31" fillId="0" borderId="0" xfId="0" applyFont="1" applyAlignment="1">
      <alignment vertical="center"/>
    </xf>
    <xf numFmtId="0" fontId="36" fillId="0" borderId="0" xfId="0" applyFont="1" applyAlignment="1">
      <alignment vertical="center"/>
    </xf>
    <xf numFmtId="0" fontId="37" fillId="0" borderId="0" xfId="0" applyFont="1" applyAlignment="1">
      <alignment horizontal="left" vertical="center" indent="3"/>
    </xf>
    <xf numFmtId="0" fontId="35" fillId="0" borderId="0" xfId="0" applyFont="1" applyAlignment="1">
      <alignment vertical="center"/>
    </xf>
    <xf numFmtId="0" fontId="38"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31" fillId="0" borderId="0" xfId="0" applyFont="1" applyAlignment="1">
      <alignment horizontal="left" vertical="center" indent="2"/>
    </xf>
    <xf numFmtId="0" fontId="6" fillId="0" borderId="0" xfId="0" applyFont="1"/>
    <xf numFmtId="14" fontId="6" fillId="0" borderId="0" xfId="0" applyNumberFormat="1" applyFont="1"/>
    <xf numFmtId="0" fontId="45" fillId="0" borderId="0" xfId="3" applyFont="1" applyAlignment="1">
      <alignment vertical="center"/>
    </xf>
    <xf numFmtId="0" fontId="46" fillId="0" borderId="0" xfId="0" applyFont="1"/>
    <xf numFmtId="0" fontId="46" fillId="0" borderId="0" xfId="0" applyFont="1" applyAlignment="1">
      <alignment wrapText="1"/>
    </xf>
    <xf numFmtId="0" fontId="47" fillId="0" borderId="0" xfId="3" applyFont="1" applyAlignment="1">
      <alignment vertical="center" wrapText="1"/>
    </xf>
    <xf numFmtId="0" fontId="48" fillId="0" borderId="0" xfId="3" applyFont="1" applyAlignment="1">
      <alignment vertical="center" wrapText="1"/>
    </xf>
    <xf numFmtId="0" fontId="48" fillId="0" borderId="0" xfId="3" applyFont="1" applyAlignment="1">
      <alignment vertical="center"/>
    </xf>
    <xf numFmtId="0" fontId="46" fillId="0" borderId="0" xfId="0" applyFont="1" applyAlignment="1">
      <alignment vertical="top" wrapText="1"/>
    </xf>
    <xf numFmtId="0" fontId="49" fillId="0" borderId="0" xfId="0" applyFont="1"/>
    <xf numFmtId="0" fontId="46" fillId="0" borderId="0" xfId="0" applyFont="1" applyAlignment="1">
      <alignment vertical="center"/>
    </xf>
    <xf numFmtId="0" fontId="31" fillId="0" borderId="0" xfId="0" applyFont="1"/>
    <xf numFmtId="0" fontId="50" fillId="0" borderId="0" xfId="0" applyFont="1" applyAlignment="1">
      <alignment vertical="center"/>
    </xf>
    <xf numFmtId="0" fontId="44" fillId="0" borderId="0" xfId="3"/>
    <xf numFmtId="0" fontId="51" fillId="6" borderId="0" xfId="0" applyFont="1" applyFill="1" applyAlignment="1">
      <alignment vertical="center"/>
    </xf>
    <xf numFmtId="0" fontId="47" fillId="0" borderId="0" xfId="3" applyFont="1" applyFill="1" applyAlignment="1">
      <alignment vertical="center" wrapText="1"/>
    </xf>
    <xf numFmtId="0" fontId="48" fillId="0" borderId="0" xfId="3" applyFont="1" applyFill="1" applyAlignment="1">
      <alignment vertical="center"/>
    </xf>
    <xf numFmtId="0" fontId="48" fillId="0" borderId="0" xfId="3" applyFont="1" applyFill="1" applyAlignment="1">
      <alignment vertical="center" wrapText="1"/>
    </xf>
    <xf numFmtId="0" fontId="45" fillId="0" borderId="0" xfId="3" applyFont="1" applyFill="1" applyAlignment="1">
      <alignment vertical="center"/>
    </xf>
    <xf numFmtId="49" fontId="6" fillId="0" borderId="0" xfId="0" applyNumberFormat="1" applyFont="1"/>
    <xf numFmtId="0" fontId="52" fillId="0" borderId="0" xfId="0" applyFont="1" applyAlignment="1">
      <alignment vertical="top"/>
    </xf>
    <xf numFmtId="0" fontId="7" fillId="0" borderId="0" xfId="0" applyFont="1"/>
    <xf numFmtId="0" fontId="21" fillId="0" borderId="0" xfId="0" applyFont="1" applyAlignment="1">
      <alignment vertical="top"/>
    </xf>
    <xf numFmtId="0" fontId="4" fillId="3" borderId="0" xfId="0" applyFont="1" applyFill="1" applyAlignment="1">
      <alignment vertical="top" wrapText="1"/>
    </xf>
    <xf numFmtId="0" fontId="0" fillId="2" borderId="3" xfId="0" applyFill="1" applyBorder="1" applyAlignment="1" applyProtection="1">
      <alignment horizontal="left" wrapText="1"/>
      <protection locked="0"/>
    </xf>
    <xf numFmtId="0" fontId="0" fillId="2" borderId="3" xfId="0" applyFill="1" applyBorder="1" applyAlignment="1" applyProtection="1">
      <alignment horizontal="left" vertical="top"/>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25" fillId="0" borderId="3" xfId="0" applyFont="1" applyBorder="1" applyAlignment="1">
      <alignment horizontal="left" vertical="center" wrapText="1"/>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13" fillId="0" borderId="3" xfId="0" applyFont="1" applyBorder="1" applyAlignment="1">
      <alignment horizontal="left" vertical="center" wrapText="1"/>
    </xf>
    <xf numFmtId="0" fontId="0" fillId="0" borderId="3" xfId="0" applyBorder="1" applyAlignment="1">
      <alignment horizontal="left" wrapText="1"/>
    </xf>
    <xf numFmtId="0" fontId="0" fillId="0" borderId="0" xfId="0" applyAlignment="1">
      <alignment horizontal="left" vertical="center"/>
    </xf>
    <xf numFmtId="0" fontId="0" fillId="0" borderId="3" xfId="0" applyBorder="1" applyAlignment="1">
      <alignment horizontal="left" vertical="top"/>
    </xf>
  </cellXfs>
  <cellStyles count="4">
    <cellStyle name="Hyperlink" xfId="3" builtinId="8"/>
    <cellStyle name="Standaard" xfId="0" builtinId="0"/>
    <cellStyle name="Valuta" xfId="1" builtinId="4"/>
    <cellStyle name="Valuta 2" xfId="2" xr:uid="{1B0608B8-9775-4366-BA17-C077A8943C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2781300</xdr:colOff>
      <xdr:row>0</xdr:row>
      <xdr:rowOff>85725</xdr:rowOff>
    </xdr:from>
    <xdr:to>
      <xdr:col>2</xdr:col>
      <xdr:colOff>3834652</xdr:colOff>
      <xdr:row>2</xdr:row>
      <xdr:rowOff>134880</xdr:rowOff>
    </xdr:to>
    <xdr:pic>
      <xdr:nvPicPr>
        <xdr:cNvPr id="3" name="Afbeelding 2">
          <a:extLst>
            <a:ext uri="{FF2B5EF4-FFF2-40B4-BE49-F238E27FC236}">
              <a16:creationId xmlns:a16="http://schemas.microsoft.com/office/drawing/2014/main" id="{F6152032-8272-480E-94B8-31AD74C5B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85725"/>
          <a:ext cx="1053352" cy="430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5410200</xdr:colOff>
      <xdr:row>0</xdr:row>
      <xdr:rowOff>85725</xdr:rowOff>
    </xdr:from>
    <xdr:to>
      <xdr:col>1</xdr:col>
      <xdr:colOff>6463552</xdr:colOff>
      <xdr:row>2</xdr:row>
      <xdr:rowOff>125355</xdr:rowOff>
    </xdr:to>
    <xdr:pic>
      <xdr:nvPicPr>
        <xdr:cNvPr id="4" name="Afbeelding 3">
          <a:extLst>
            <a:ext uri="{FF2B5EF4-FFF2-40B4-BE49-F238E27FC236}">
              <a16:creationId xmlns:a16="http://schemas.microsoft.com/office/drawing/2014/main" id="{1B086C1A-E92D-4E21-AE0D-22159BAFC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85725"/>
          <a:ext cx="1053352" cy="430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2913530</xdr:colOff>
      <xdr:row>9</xdr:row>
      <xdr:rowOff>145677</xdr:rowOff>
    </xdr:from>
    <xdr:to>
      <xdr:col>1</xdr:col>
      <xdr:colOff>5076264</xdr:colOff>
      <xdr:row>11</xdr:row>
      <xdr:rowOff>511256</xdr:rowOff>
    </xdr:to>
    <xdr:pic>
      <xdr:nvPicPr>
        <xdr:cNvPr id="4" name="Afbeelding 3">
          <a:extLst>
            <a:ext uri="{FF2B5EF4-FFF2-40B4-BE49-F238E27FC236}">
              <a16:creationId xmlns:a16="http://schemas.microsoft.com/office/drawing/2014/main" id="{58A56EBC-A753-44D4-B385-14B335E136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4030" y="1624853"/>
          <a:ext cx="2162734" cy="869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2913529</xdr:colOff>
      <xdr:row>9</xdr:row>
      <xdr:rowOff>145677</xdr:rowOff>
    </xdr:from>
    <xdr:to>
      <xdr:col>1</xdr:col>
      <xdr:colOff>5076263</xdr:colOff>
      <xdr:row>11</xdr:row>
      <xdr:rowOff>511256</xdr:rowOff>
    </xdr:to>
    <xdr:pic>
      <xdr:nvPicPr>
        <xdr:cNvPr id="3" name="Afbeelding 2">
          <a:extLst>
            <a:ext uri="{FF2B5EF4-FFF2-40B4-BE49-F238E27FC236}">
              <a16:creationId xmlns:a16="http://schemas.microsoft.com/office/drawing/2014/main" id="{53C5EDBB-765F-4CBF-838C-38719BEBB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4029" y="1624853"/>
          <a:ext cx="2162734" cy="869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2913529</xdr:colOff>
      <xdr:row>9</xdr:row>
      <xdr:rowOff>145677</xdr:rowOff>
    </xdr:from>
    <xdr:to>
      <xdr:col>1</xdr:col>
      <xdr:colOff>5076263</xdr:colOff>
      <xdr:row>11</xdr:row>
      <xdr:rowOff>511256</xdr:rowOff>
    </xdr:to>
    <xdr:pic>
      <xdr:nvPicPr>
        <xdr:cNvPr id="4" name="Afbeelding 3">
          <a:extLst>
            <a:ext uri="{FF2B5EF4-FFF2-40B4-BE49-F238E27FC236}">
              <a16:creationId xmlns:a16="http://schemas.microsoft.com/office/drawing/2014/main" id="{DB9AE32E-4246-4EEB-8DC5-4C3D04DFDE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4029" y="1624853"/>
          <a:ext cx="2162734" cy="869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581025</xdr:colOff>
      <xdr:row>0</xdr:row>
      <xdr:rowOff>85725</xdr:rowOff>
    </xdr:from>
    <xdr:to>
      <xdr:col>9</xdr:col>
      <xdr:colOff>262777</xdr:colOff>
      <xdr:row>3</xdr:row>
      <xdr:rowOff>30105</xdr:rowOff>
    </xdr:to>
    <xdr:pic>
      <xdr:nvPicPr>
        <xdr:cNvPr id="2" name="Afbeelding 1">
          <a:extLst>
            <a:ext uri="{FF2B5EF4-FFF2-40B4-BE49-F238E27FC236}">
              <a16:creationId xmlns:a16="http://schemas.microsoft.com/office/drawing/2014/main" id="{63EB6890-D521-42CF-B0E7-60AD9D0890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85725"/>
          <a:ext cx="1053352" cy="430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5410200</xdr:colOff>
      <xdr:row>0</xdr:row>
      <xdr:rowOff>85725</xdr:rowOff>
    </xdr:from>
    <xdr:to>
      <xdr:col>1</xdr:col>
      <xdr:colOff>6463552</xdr:colOff>
      <xdr:row>2</xdr:row>
      <xdr:rowOff>125355</xdr:rowOff>
    </xdr:to>
    <xdr:pic>
      <xdr:nvPicPr>
        <xdr:cNvPr id="3" name="Afbeelding 2">
          <a:extLst>
            <a:ext uri="{FF2B5EF4-FFF2-40B4-BE49-F238E27FC236}">
              <a16:creationId xmlns:a16="http://schemas.microsoft.com/office/drawing/2014/main" id="{E49A827E-4540-43B2-A0E4-530860B504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85725"/>
          <a:ext cx="1053352" cy="430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2913529</xdr:colOff>
      <xdr:row>9</xdr:row>
      <xdr:rowOff>145677</xdr:rowOff>
    </xdr:from>
    <xdr:to>
      <xdr:col>1</xdr:col>
      <xdr:colOff>5076263</xdr:colOff>
      <xdr:row>11</xdr:row>
      <xdr:rowOff>511256</xdr:rowOff>
    </xdr:to>
    <xdr:pic>
      <xdr:nvPicPr>
        <xdr:cNvPr id="4" name="Afbeelding 3">
          <a:extLst>
            <a:ext uri="{FF2B5EF4-FFF2-40B4-BE49-F238E27FC236}">
              <a16:creationId xmlns:a16="http://schemas.microsoft.com/office/drawing/2014/main" id="{00098B0B-94A3-42F4-B08D-FCA8BBDACA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4029" y="1624853"/>
          <a:ext cx="2162734" cy="869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kwf.nl/en/forresearchers/download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BA6CA-0253-4637-ADF4-06408335C34E}">
  <sheetPr>
    <tabColor rgb="FF00B050"/>
  </sheetPr>
  <dimension ref="B2:C23"/>
  <sheetViews>
    <sheetView showGridLines="0" tabSelected="1" workbookViewId="0"/>
  </sheetViews>
  <sheetFormatPr defaultColWidth="9.26953125" defaultRowHeight="12.6" x14ac:dyDescent="0.2"/>
  <cols>
    <col min="1" max="1" width="2.7265625" customWidth="1"/>
    <col min="2" max="2" width="33" customWidth="1"/>
    <col min="3" max="3" width="97.453125" bestFit="1" customWidth="1"/>
  </cols>
  <sheetData>
    <row r="2" spans="2:3" ht="17.25" x14ac:dyDescent="0.2">
      <c r="B2" s="100" t="s">
        <v>240</v>
      </c>
    </row>
    <row r="4" spans="2:3" ht="12.75" x14ac:dyDescent="0.2">
      <c r="B4" t="s">
        <v>0</v>
      </c>
    </row>
    <row r="6" spans="2:3" ht="12.75" x14ac:dyDescent="0.2">
      <c r="B6" s="101" t="s">
        <v>1</v>
      </c>
      <c r="C6" s="101" t="s">
        <v>2</v>
      </c>
    </row>
    <row r="7" spans="2:3" ht="12.75" x14ac:dyDescent="0.2">
      <c r="B7" s="102" t="s">
        <v>3</v>
      </c>
      <c r="C7" s="45" t="s">
        <v>4</v>
      </c>
    </row>
    <row r="8" spans="2:3" ht="12.75" x14ac:dyDescent="0.2">
      <c r="B8" s="103" t="s">
        <v>5</v>
      </c>
      <c r="C8" s="45" t="s">
        <v>6</v>
      </c>
    </row>
    <row r="9" spans="2:3" x14ac:dyDescent="0.2">
      <c r="B9" s="104" t="s">
        <v>7</v>
      </c>
      <c r="C9" s="45" t="s">
        <v>8</v>
      </c>
    </row>
    <row r="10" spans="2:3" x14ac:dyDescent="0.2">
      <c r="B10" s="104" t="s">
        <v>9</v>
      </c>
      <c r="C10" s="45" t="s">
        <v>10</v>
      </c>
    </row>
    <row r="11" spans="2:3" ht="12.75" x14ac:dyDescent="0.2">
      <c r="B11" s="139" t="s">
        <v>506</v>
      </c>
      <c r="C11" s="45" t="s">
        <v>508</v>
      </c>
    </row>
    <row r="13" spans="2:3" x14ac:dyDescent="0.2">
      <c r="B13" t="s">
        <v>12</v>
      </c>
    </row>
    <row r="17" spans="2:3" ht="17.25" x14ac:dyDescent="0.2">
      <c r="B17" s="100" t="s">
        <v>241</v>
      </c>
    </row>
    <row r="19" spans="2:3" ht="12.75" x14ac:dyDescent="0.2">
      <c r="B19" t="s">
        <v>13</v>
      </c>
    </row>
    <row r="21" spans="2:3" ht="12.75" x14ac:dyDescent="0.2">
      <c r="B21" s="101" t="s">
        <v>14</v>
      </c>
      <c r="C21" s="101" t="s">
        <v>15</v>
      </c>
    </row>
    <row r="22" spans="2:3" ht="12.75" x14ac:dyDescent="0.2">
      <c r="B22" s="102" t="s">
        <v>11</v>
      </c>
      <c r="C22" s="45" t="s">
        <v>507</v>
      </c>
    </row>
    <row r="23" spans="2:3" ht="12.75" x14ac:dyDescent="0.2">
      <c r="B23" s="103" t="s">
        <v>16</v>
      </c>
      <c r="C23" s="45" t="s">
        <v>17</v>
      </c>
    </row>
  </sheetData>
  <sheetProtection algorithmName="SHA-512" hashValue="unC0kG2HxwvjlQlT+mRzjHEDD/tgo6FCvJ7c75UXS83Z+Bg8YJpLa36/nUGqOt+N0Nq07Fls+yx5mDAVoTJBOA==" saltValue="yV9m5SL6u19d5CJLTmErqA=="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8995D-0C8D-4DFF-A612-0124B7E3E740}">
  <sheetPr>
    <tabColor theme="9" tint="0.59999389629810485"/>
  </sheetPr>
  <dimension ref="B1:P92"/>
  <sheetViews>
    <sheetView showGridLines="0" zoomScale="85" zoomScaleNormal="85" workbookViewId="0">
      <pane xSplit="2" ySplit="13" topLeftCell="C14" activePane="bottomRight" state="frozen"/>
      <selection pane="topRight" activeCell="M67" sqref="M67"/>
      <selection pane="bottomLeft" activeCell="M67" sqref="M67"/>
      <selection pane="bottomRight" activeCell="C14" sqref="C14"/>
    </sheetView>
  </sheetViews>
  <sheetFormatPr defaultColWidth="9" defaultRowHeight="12.6" x14ac:dyDescent="0.2"/>
  <cols>
    <col min="1" max="1" width="2.453125" customWidth="1"/>
    <col min="2" max="2" width="67.36328125" customWidth="1"/>
    <col min="3" max="10" width="24.36328125" customWidth="1"/>
    <col min="11" max="11" width="24.36328125" style="23" customWidth="1"/>
    <col min="12" max="12" width="2.26953125" customWidth="1"/>
    <col min="13" max="13" width="74.08984375" customWidth="1"/>
    <col min="14" max="14" width="2.26953125" customWidth="1"/>
    <col min="15" max="15" width="74.08984375" style="52" customWidth="1"/>
    <col min="16" max="16" width="27.08984375" customWidth="1"/>
  </cols>
  <sheetData>
    <row r="1" spans="2:16" ht="12.75" x14ac:dyDescent="0.2">
      <c r="B1" s="20"/>
      <c r="C1" s="45"/>
      <c r="D1" s="45"/>
      <c r="E1" s="45"/>
      <c r="F1" s="45"/>
      <c r="G1" s="45"/>
      <c r="H1" s="45"/>
      <c r="I1" s="45"/>
      <c r="J1" s="45"/>
      <c r="K1" s="21"/>
    </row>
    <row r="2" spans="2:16" ht="12.75" x14ac:dyDescent="0.2">
      <c r="B2" s="24" t="s">
        <v>172</v>
      </c>
      <c r="C2" s="25"/>
      <c r="D2" s="26"/>
      <c r="E2" s="26"/>
      <c r="F2" s="26"/>
      <c r="G2" s="26"/>
      <c r="H2" s="26"/>
      <c r="I2" s="26"/>
      <c r="J2" s="26"/>
      <c r="K2" s="26"/>
    </row>
    <row r="3" spans="2:16" ht="12.75" x14ac:dyDescent="0.2">
      <c r="B3" s="5"/>
    </row>
    <row r="4" spans="2:16" ht="17.399999999999999" x14ac:dyDescent="0.2">
      <c r="B4" s="22" t="s">
        <v>171</v>
      </c>
      <c r="D4" s="45"/>
      <c r="E4" s="45"/>
    </row>
    <row r="6" spans="2:16" ht="12.75" x14ac:dyDescent="0.2">
      <c r="B6" s="27" t="s">
        <v>173</v>
      </c>
      <c r="C6" s="150"/>
      <c r="D6" s="150"/>
      <c r="J6" s="26"/>
      <c r="K6" s="26"/>
    </row>
    <row r="7" spans="2:16" ht="12.75" x14ac:dyDescent="0.2">
      <c r="B7" s="27" t="s">
        <v>174</v>
      </c>
      <c r="C7" s="150"/>
      <c r="D7" s="150"/>
      <c r="J7" s="26"/>
      <c r="K7" s="26"/>
    </row>
    <row r="8" spans="2:16" ht="12.75" x14ac:dyDescent="0.2">
      <c r="B8" s="27" t="s">
        <v>175</v>
      </c>
      <c r="C8" s="150"/>
      <c r="D8" s="150"/>
      <c r="J8" s="26"/>
      <c r="K8" s="26"/>
    </row>
    <row r="9" spans="2:16" ht="12.75" x14ac:dyDescent="0.2">
      <c r="B9" s="27" t="s">
        <v>176</v>
      </c>
      <c r="C9" s="150"/>
      <c r="D9" s="150"/>
      <c r="J9" s="26"/>
      <c r="K9" s="26"/>
    </row>
    <row r="11" spans="2:16" ht="27" customHeight="1" x14ac:dyDescent="0.2">
      <c r="C11" s="151" t="s">
        <v>177</v>
      </c>
      <c r="D11" s="152"/>
      <c r="E11" s="152"/>
      <c r="F11" s="152"/>
      <c r="G11" s="152"/>
      <c r="H11" s="152"/>
      <c r="I11" s="152"/>
      <c r="J11" s="152"/>
      <c r="K11" s="153"/>
    </row>
    <row r="12" spans="2:16" ht="51" customHeight="1" x14ac:dyDescent="0.2">
      <c r="B12" s="28"/>
      <c r="C12" s="29" t="s">
        <v>178</v>
      </c>
      <c r="D12" s="29" t="s">
        <v>179</v>
      </c>
      <c r="E12" s="29" t="s">
        <v>180</v>
      </c>
      <c r="F12" s="29" t="s">
        <v>181</v>
      </c>
      <c r="G12" s="29" t="s">
        <v>182</v>
      </c>
      <c r="H12" s="29" t="s">
        <v>183</v>
      </c>
      <c r="I12" s="29" t="s">
        <v>184</v>
      </c>
      <c r="J12" s="29" t="s">
        <v>185</v>
      </c>
      <c r="K12" s="30" t="s">
        <v>186</v>
      </c>
      <c r="M12" s="31" t="s">
        <v>187</v>
      </c>
      <c r="O12" s="71" t="s">
        <v>188</v>
      </c>
      <c r="P12" s="140" t="str">
        <f>HYPERLINK("#'Uitwerking kostenposten'!"&amp;ADDRESS(MATCH("*Algemene uitgangspunten voor alle kostenposten*",'Uitwerking kostenposten'!$B$1:$B$1000,0),1),"Uitwerking kostenposten - 
Algemene uitgangspunten voor alle kostenposten")</f>
        <v>Uitwerking kostenposten - 
Algemene uitgangspunten voor alle kostenposten</v>
      </c>
    </row>
    <row r="13" spans="2:16" ht="12.75" x14ac:dyDescent="0.2">
      <c r="C13" s="28"/>
      <c r="D13" s="32"/>
      <c r="E13" s="32"/>
      <c r="F13" s="32"/>
      <c r="G13" s="32"/>
      <c r="H13" s="32"/>
      <c r="I13" s="32"/>
      <c r="J13" s="32"/>
      <c r="K13" s="32"/>
      <c r="P13" s="141" t="str">
        <f>HYPERLINK("#'Uitwerking kostenposten'!"&amp;ADDRESS(MATCH("*Niet-subsidiabele kosten (altijd uitgesloten, ongeacht kostencategorie)*",'Uitwerking kostenposten'!$B$1:$B$1000,0),1),"Niet-subsidiabele kosten (altijd uitgesloten, ongeacht kostencategorie)")</f>
        <v>Niet-subsidiabele kosten (altijd uitgesloten, ongeacht kostencategorie)</v>
      </c>
    </row>
    <row r="14" spans="2:16" s="35" customFormat="1" ht="12.75" x14ac:dyDescent="0.2">
      <c r="B14" s="33" t="s">
        <v>189</v>
      </c>
      <c r="C14" s="34" t="s">
        <v>117</v>
      </c>
      <c r="D14" s="34" t="s">
        <v>117</v>
      </c>
      <c r="E14" s="34" t="s">
        <v>117</v>
      </c>
      <c r="F14" s="34" t="s">
        <v>117</v>
      </c>
      <c r="G14" s="34" t="s">
        <v>117</v>
      </c>
      <c r="H14" s="34" t="s">
        <v>117</v>
      </c>
      <c r="I14" s="34" t="s">
        <v>117</v>
      </c>
      <c r="J14" s="34" t="s">
        <v>117</v>
      </c>
      <c r="K14" s="34" t="s">
        <v>117</v>
      </c>
      <c r="M14" s="147" t="s">
        <v>190</v>
      </c>
      <c r="O14" s="72"/>
      <c r="P14" s="133"/>
    </row>
    <row r="15" spans="2:16" ht="110.25" customHeight="1" x14ac:dyDescent="0.2">
      <c r="B15" s="79" t="s">
        <v>191</v>
      </c>
      <c r="C15" s="110">
        <v>0</v>
      </c>
      <c r="D15" s="110">
        <v>0</v>
      </c>
      <c r="E15" s="110">
        <v>0</v>
      </c>
      <c r="F15" s="110">
        <v>0</v>
      </c>
      <c r="G15" s="110">
        <v>0</v>
      </c>
      <c r="H15" s="110">
        <v>0</v>
      </c>
      <c r="I15" s="110">
        <v>0</v>
      </c>
      <c r="J15" s="110">
        <v>0</v>
      </c>
      <c r="K15" s="111">
        <f>SUM(C15:J15)</f>
        <v>0</v>
      </c>
      <c r="L15" s="45"/>
      <c r="M15" s="61"/>
      <c r="N15" s="45"/>
      <c r="O15" s="73" t="s">
        <v>192</v>
      </c>
      <c r="P15" s="142" t="str">
        <f>HYPERLINK("#'Uitwerking kostenposten'!"&amp;ADDRESS(MATCH("*Hoofdcategorie 1*",'Uitwerking kostenposten'!$B$1:$B$1000,0),1),"Hoofdcategorie 1 – Personeel (Wetenschappelijk en Ondersteunend)")</f>
        <v>Hoofdcategorie 1 – Personeel (Wetenschappelijk en Ondersteunend)</v>
      </c>
    </row>
    <row r="16" spans="2:16" ht="110.25" customHeight="1" x14ac:dyDescent="0.2">
      <c r="B16" s="79" t="s">
        <v>193</v>
      </c>
      <c r="C16" s="110">
        <v>0</v>
      </c>
      <c r="D16" s="110">
        <v>0</v>
      </c>
      <c r="E16" s="110">
        <v>0</v>
      </c>
      <c r="F16" s="110">
        <v>0</v>
      </c>
      <c r="G16" s="110">
        <v>0</v>
      </c>
      <c r="H16" s="110">
        <v>0</v>
      </c>
      <c r="I16" s="110">
        <v>0</v>
      </c>
      <c r="J16" s="110">
        <v>0</v>
      </c>
      <c r="K16" s="111">
        <f t="shared" ref="K16:K20" si="0">SUM(C16:J16)</f>
        <v>0</v>
      </c>
      <c r="L16" s="45"/>
      <c r="M16" s="61"/>
      <c r="N16" s="45"/>
      <c r="O16" s="73" t="s">
        <v>194</v>
      </c>
      <c r="P16" s="128"/>
    </row>
    <row r="17" spans="2:16" ht="110.25" customHeight="1" x14ac:dyDescent="0.2">
      <c r="B17" s="79" t="s">
        <v>195</v>
      </c>
      <c r="C17" s="110">
        <v>0</v>
      </c>
      <c r="D17" s="110">
        <v>0</v>
      </c>
      <c r="E17" s="110">
        <v>0</v>
      </c>
      <c r="F17" s="110">
        <v>0</v>
      </c>
      <c r="G17" s="110">
        <v>0</v>
      </c>
      <c r="H17" s="110">
        <v>0</v>
      </c>
      <c r="I17" s="110">
        <v>0</v>
      </c>
      <c r="J17" s="110">
        <v>0</v>
      </c>
      <c r="K17" s="111">
        <f t="shared" si="0"/>
        <v>0</v>
      </c>
      <c r="L17" s="45"/>
      <c r="M17" s="61"/>
      <c r="N17" s="45"/>
      <c r="O17" s="73" t="s">
        <v>196</v>
      </c>
      <c r="P17" s="128"/>
    </row>
    <row r="18" spans="2:16" ht="110.25" customHeight="1" x14ac:dyDescent="0.2">
      <c r="B18" s="79" t="s">
        <v>197</v>
      </c>
      <c r="C18" s="110">
        <v>0</v>
      </c>
      <c r="D18" s="110">
        <v>0</v>
      </c>
      <c r="E18" s="110">
        <v>0</v>
      </c>
      <c r="F18" s="110">
        <v>0</v>
      </c>
      <c r="G18" s="110">
        <v>0</v>
      </c>
      <c r="H18" s="110">
        <v>0</v>
      </c>
      <c r="I18" s="110">
        <v>0</v>
      </c>
      <c r="J18" s="110">
        <v>0</v>
      </c>
      <c r="K18" s="111">
        <f t="shared" si="0"/>
        <v>0</v>
      </c>
      <c r="L18" s="45"/>
      <c r="M18" s="61"/>
      <c r="N18" s="45"/>
      <c r="O18" s="73" t="s">
        <v>198</v>
      </c>
      <c r="P18" s="128"/>
    </row>
    <row r="19" spans="2:16" ht="110.25" customHeight="1" x14ac:dyDescent="0.2">
      <c r="B19" s="79" t="s">
        <v>199</v>
      </c>
      <c r="C19" s="110">
        <v>0</v>
      </c>
      <c r="D19" s="110">
        <v>0</v>
      </c>
      <c r="E19" s="110">
        <v>0</v>
      </c>
      <c r="F19" s="110">
        <v>0</v>
      </c>
      <c r="G19" s="110">
        <v>0</v>
      </c>
      <c r="H19" s="110">
        <v>0</v>
      </c>
      <c r="I19" s="110">
        <v>0</v>
      </c>
      <c r="J19" s="110">
        <v>0</v>
      </c>
      <c r="K19" s="111">
        <f t="shared" si="0"/>
        <v>0</v>
      </c>
      <c r="L19" s="45"/>
      <c r="M19" s="61"/>
      <c r="N19" s="45"/>
      <c r="O19" s="73" t="s">
        <v>200</v>
      </c>
      <c r="P19" s="128"/>
    </row>
    <row r="20" spans="2:16" ht="110.25" customHeight="1" x14ac:dyDescent="0.2">
      <c r="B20" s="79" t="s">
        <v>201</v>
      </c>
      <c r="C20" s="110">
        <v>0</v>
      </c>
      <c r="D20" s="110">
        <v>0</v>
      </c>
      <c r="E20" s="110">
        <v>0</v>
      </c>
      <c r="F20" s="110">
        <v>0</v>
      </c>
      <c r="G20" s="110">
        <v>0</v>
      </c>
      <c r="H20" s="110">
        <v>0</v>
      </c>
      <c r="I20" s="110">
        <v>0</v>
      </c>
      <c r="J20" s="110">
        <v>0</v>
      </c>
      <c r="K20" s="111">
        <f t="shared" si="0"/>
        <v>0</v>
      </c>
      <c r="L20" s="45"/>
      <c r="M20" s="61"/>
      <c r="N20" s="45"/>
      <c r="O20" s="73" t="s">
        <v>202</v>
      </c>
      <c r="P20" s="128"/>
    </row>
    <row r="21" spans="2:16" s="35" customFormat="1" ht="12.75" x14ac:dyDescent="0.2">
      <c r="B21" s="96" t="s">
        <v>203</v>
      </c>
      <c r="C21" s="112">
        <f t="shared" ref="C21:K21" si="1">SUM(C15:C20)</f>
        <v>0</v>
      </c>
      <c r="D21" s="112">
        <f t="shared" si="1"/>
        <v>0</v>
      </c>
      <c r="E21" s="112">
        <f t="shared" si="1"/>
        <v>0</v>
      </c>
      <c r="F21" s="112">
        <f t="shared" si="1"/>
        <v>0</v>
      </c>
      <c r="G21" s="112">
        <f t="shared" si="1"/>
        <v>0</v>
      </c>
      <c r="H21" s="112">
        <f t="shared" si="1"/>
        <v>0</v>
      </c>
      <c r="I21" s="112">
        <f t="shared" si="1"/>
        <v>0</v>
      </c>
      <c r="J21" s="112">
        <f t="shared" si="1"/>
        <v>0</v>
      </c>
      <c r="K21" s="112">
        <f t="shared" si="1"/>
        <v>0</v>
      </c>
      <c r="L21" s="38"/>
      <c r="M21" s="38"/>
      <c r="N21" s="38"/>
      <c r="O21" s="74"/>
      <c r="P21" s="133"/>
    </row>
    <row r="22" spans="2:16" ht="12.75" x14ac:dyDescent="0.2">
      <c r="B22" s="45"/>
      <c r="C22" s="64"/>
      <c r="D22" s="32"/>
      <c r="E22" s="32"/>
      <c r="F22" s="32"/>
      <c r="G22" s="32"/>
      <c r="H22" s="32"/>
      <c r="I22" s="32"/>
      <c r="J22" s="32"/>
      <c r="K22" s="32"/>
      <c r="L22" s="45"/>
      <c r="M22" s="45"/>
      <c r="N22" s="45"/>
      <c r="O22" s="75"/>
      <c r="P22" s="128"/>
    </row>
    <row r="23" spans="2:16" s="35" customFormat="1" ht="12.75" x14ac:dyDescent="0.2">
      <c r="B23" s="33" t="s">
        <v>189</v>
      </c>
      <c r="C23" s="64"/>
      <c r="D23" s="66"/>
      <c r="E23" s="66"/>
      <c r="F23" s="66"/>
      <c r="G23" s="66"/>
      <c r="H23" s="66"/>
      <c r="I23" s="66"/>
      <c r="J23" s="66"/>
      <c r="K23" s="66"/>
      <c r="L23" s="38"/>
      <c r="M23" s="45"/>
      <c r="N23" s="38"/>
      <c r="O23" s="75"/>
      <c r="P23" s="133"/>
    </row>
    <row r="24" spans="2:16" ht="13.5" customHeight="1" x14ac:dyDescent="0.2">
      <c r="B24" s="48" t="s">
        <v>191</v>
      </c>
      <c r="C24" s="56">
        <f>C15*SUMIFS('NFU Salarisschalen'!C:C,'NFU Salarisschalen'!$A:$A,$C$9,'NFU Salarisschalen'!$B:$B,'1.Budget Onderzoeksproject GMS'!$B24)</f>
        <v>0</v>
      </c>
      <c r="D24" s="56">
        <f>D15*SUMIFS('NFU Salarisschalen'!D:D,'NFU Salarisschalen'!$A:$A,$C$9,'NFU Salarisschalen'!$B:$B,'1.Budget Onderzoeksproject GMS'!$B24)</f>
        <v>0</v>
      </c>
      <c r="E24" s="56">
        <f>E15*SUMIFS('NFU Salarisschalen'!E:E,'NFU Salarisschalen'!$A:$A,$C$9,'NFU Salarisschalen'!$B:$B,'1.Budget Onderzoeksproject GMS'!$B24)</f>
        <v>0</v>
      </c>
      <c r="F24" s="56">
        <f>F15*SUMIFS('NFU Salarisschalen'!F:F,'NFU Salarisschalen'!$A:$A,$C$9,'NFU Salarisschalen'!$B:$B,'1.Budget Onderzoeksproject GMS'!$B24)</f>
        <v>0</v>
      </c>
      <c r="G24" s="56">
        <f>G15*SUMIFS('NFU Salarisschalen'!G:G,'NFU Salarisschalen'!$A:$A,$C$9,'NFU Salarisschalen'!$B:$B,'1.Budget Onderzoeksproject GMS'!$B24)</f>
        <v>0</v>
      </c>
      <c r="H24" s="56">
        <f>H15*SUMIFS('NFU Salarisschalen'!H:H,'NFU Salarisschalen'!$A:$A,$C$9,'NFU Salarisschalen'!$B:$B,'1.Budget Onderzoeksproject GMS'!$B24)</f>
        <v>0</v>
      </c>
      <c r="I24" s="56">
        <f>I15*SUMIFS('NFU Salarisschalen'!I:I,'NFU Salarisschalen'!$A:$A,$C$9,'NFU Salarisschalen'!$B:$B,'1.Budget Onderzoeksproject GMS'!$B24)</f>
        <v>0</v>
      </c>
      <c r="J24" s="56">
        <f>J15*SUMIFS('NFU Salarisschalen'!J:J,'NFU Salarisschalen'!$A:$A,$C$9,'NFU Salarisschalen'!$B:$B,'1.Budget Onderzoeksproject GMS'!$B24)</f>
        <v>0</v>
      </c>
      <c r="K24" s="56">
        <f>SUM(C24:J24)</f>
        <v>0</v>
      </c>
      <c r="L24" s="45"/>
      <c r="M24" s="45"/>
      <c r="N24" s="45"/>
      <c r="O24" s="75"/>
      <c r="P24" s="128"/>
    </row>
    <row r="25" spans="2:16" ht="13.5" customHeight="1" x14ac:dyDescent="0.2">
      <c r="B25" s="48" t="s">
        <v>193</v>
      </c>
      <c r="C25" s="56">
        <f>C16*SUMIFS('NFU Salarisschalen'!C:C,'NFU Salarisschalen'!$A:$A,$C$9,'NFU Salarisschalen'!$B:$B,'1.Budget Onderzoeksproject GMS'!$B25)</f>
        <v>0</v>
      </c>
      <c r="D25" s="56">
        <f>D16*SUMIFS('NFU Salarisschalen'!D:D,'NFU Salarisschalen'!$A:$A,$C$9,'NFU Salarisschalen'!$B:$B,'1.Budget Onderzoeksproject GMS'!$B25)</f>
        <v>0</v>
      </c>
      <c r="E25" s="56">
        <f>E16*SUMIFS('NFU Salarisschalen'!E:E,'NFU Salarisschalen'!$A:$A,$C$9,'NFU Salarisschalen'!$B:$B,'1.Budget Onderzoeksproject GMS'!$B25)</f>
        <v>0</v>
      </c>
      <c r="F25" s="56">
        <f>F16*SUMIFS('NFU Salarisschalen'!F:F,'NFU Salarisschalen'!$A:$A,$C$9,'NFU Salarisschalen'!$B:$B,'1.Budget Onderzoeksproject GMS'!$B25)</f>
        <v>0</v>
      </c>
      <c r="G25" s="56">
        <f>G16*SUMIFS('NFU Salarisschalen'!G:G,'NFU Salarisschalen'!$A:$A,$C$9,'NFU Salarisschalen'!$B:$B,'1.Budget Onderzoeksproject GMS'!$B25)</f>
        <v>0</v>
      </c>
      <c r="H25" s="56">
        <f>H16*SUMIFS('NFU Salarisschalen'!H:H,'NFU Salarisschalen'!$A:$A,$C$9,'NFU Salarisschalen'!$B:$B,'1.Budget Onderzoeksproject GMS'!$B25)</f>
        <v>0</v>
      </c>
      <c r="I25" s="56">
        <f>I16*SUMIFS('NFU Salarisschalen'!I:I,'NFU Salarisschalen'!$A:$A,$C$9,'NFU Salarisschalen'!$B:$B,'1.Budget Onderzoeksproject GMS'!$B25)</f>
        <v>0</v>
      </c>
      <c r="J25" s="56">
        <f>J16*SUMIFS('NFU Salarisschalen'!J:J,'NFU Salarisschalen'!$A:$A,$C$9,'NFU Salarisschalen'!$B:$B,'1.Budget Onderzoeksproject GMS'!$B25)</f>
        <v>0</v>
      </c>
      <c r="K25" s="56">
        <f t="shared" ref="K25:K29" si="2">SUM(C25:J25)</f>
        <v>0</v>
      </c>
      <c r="L25" s="45"/>
      <c r="M25" s="45"/>
      <c r="N25" s="45"/>
      <c r="O25" s="75"/>
      <c r="P25" s="128"/>
    </row>
    <row r="26" spans="2:16" ht="13.5" customHeight="1" x14ac:dyDescent="0.2">
      <c r="B26" s="48" t="s">
        <v>195</v>
      </c>
      <c r="C26" s="56">
        <f>C17*SUMIFS('NFU Salarisschalen'!C:C,'NFU Salarisschalen'!$A:$A,$C$9,'NFU Salarisschalen'!$B:$B,'1.Budget Onderzoeksproject GMS'!$B26)</f>
        <v>0</v>
      </c>
      <c r="D26" s="56">
        <f>D17*SUMIFS('NFU Salarisschalen'!D:D,'NFU Salarisschalen'!$A:$A,$C$9,'NFU Salarisschalen'!$B:$B,'1.Budget Onderzoeksproject GMS'!$B26)</f>
        <v>0</v>
      </c>
      <c r="E26" s="56">
        <f>E17*SUMIFS('NFU Salarisschalen'!E:E,'NFU Salarisschalen'!$A:$A,$C$9,'NFU Salarisschalen'!$B:$B,'1.Budget Onderzoeksproject GMS'!$B26)</f>
        <v>0</v>
      </c>
      <c r="F26" s="56">
        <f>F17*SUMIFS('NFU Salarisschalen'!F:F,'NFU Salarisschalen'!$A:$A,$C$9,'NFU Salarisschalen'!$B:$B,'1.Budget Onderzoeksproject GMS'!$B26)</f>
        <v>0</v>
      </c>
      <c r="G26" s="56">
        <f>G17*SUMIFS('NFU Salarisschalen'!G:G,'NFU Salarisschalen'!$A:$A,$C$9,'NFU Salarisschalen'!$B:$B,'1.Budget Onderzoeksproject GMS'!$B26)</f>
        <v>0</v>
      </c>
      <c r="H26" s="56">
        <f>H17*SUMIFS('NFU Salarisschalen'!H:H,'NFU Salarisschalen'!$A:$A,$C$9,'NFU Salarisschalen'!$B:$B,'1.Budget Onderzoeksproject GMS'!$B26)</f>
        <v>0</v>
      </c>
      <c r="I26" s="56">
        <f>I17*SUMIFS('NFU Salarisschalen'!I:I,'NFU Salarisschalen'!$A:$A,$C$9,'NFU Salarisschalen'!$B:$B,'1.Budget Onderzoeksproject GMS'!$B26)</f>
        <v>0</v>
      </c>
      <c r="J26" s="56">
        <f>J17*SUMIFS('NFU Salarisschalen'!J:J,'NFU Salarisschalen'!$A:$A,$C$9,'NFU Salarisschalen'!$B:$B,'1.Budget Onderzoeksproject GMS'!$B26)</f>
        <v>0</v>
      </c>
      <c r="K26" s="56">
        <f t="shared" si="2"/>
        <v>0</v>
      </c>
      <c r="L26" s="45"/>
      <c r="M26" s="45"/>
      <c r="N26" s="45"/>
      <c r="O26" s="75"/>
      <c r="P26" s="128"/>
    </row>
    <row r="27" spans="2:16" ht="13.5" customHeight="1" x14ac:dyDescent="0.2">
      <c r="B27" s="79" t="s">
        <v>197</v>
      </c>
      <c r="C27" s="56">
        <f>C18*SUMIFS('NFU Salarisschalen'!C:C,'NFU Salarisschalen'!$A:$A,$C$9,'NFU Salarisschalen'!$B:$B,'1.Budget Onderzoeksproject GMS'!$B27)</f>
        <v>0</v>
      </c>
      <c r="D27" s="56">
        <f>D18*SUMIFS('NFU Salarisschalen'!D:D,'NFU Salarisschalen'!$A:$A,$C$9,'NFU Salarisschalen'!$B:$B,'1.Budget Onderzoeksproject GMS'!$B27)</f>
        <v>0</v>
      </c>
      <c r="E27" s="56">
        <f>E18*SUMIFS('NFU Salarisschalen'!E:E,'NFU Salarisschalen'!$A:$A,$C$9,'NFU Salarisschalen'!$B:$B,'1.Budget Onderzoeksproject GMS'!$B27)</f>
        <v>0</v>
      </c>
      <c r="F27" s="56">
        <f>F18*SUMIFS('NFU Salarisschalen'!F:F,'NFU Salarisschalen'!$A:$A,$C$9,'NFU Salarisschalen'!$B:$B,'1.Budget Onderzoeksproject GMS'!$B27)</f>
        <v>0</v>
      </c>
      <c r="G27" s="56">
        <f>G18*SUMIFS('NFU Salarisschalen'!G:G,'NFU Salarisschalen'!$A:$A,$C$9,'NFU Salarisschalen'!$B:$B,'1.Budget Onderzoeksproject GMS'!$B27)</f>
        <v>0</v>
      </c>
      <c r="H27" s="56">
        <f>H18*SUMIFS('NFU Salarisschalen'!H:H,'NFU Salarisschalen'!$A:$A,$C$9,'NFU Salarisschalen'!$B:$B,'1.Budget Onderzoeksproject GMS'!$B27)</f>
        <v>0</v>
      </c>
      <c r="I27" s="56">
        <f>I18*SUMIFS('NFU Salarisschalen'!I:I,'NFU Salarisschalen'!$A:$A,$C$9,'NFU Salarisschalen'!$B:$B,'1.Budget Onderzoeksproject GMS'!$B27)</f>
        <v>0</v>
      </c>
      <c r="J27" s="56">
        <f>J18*SUMIFS('NFU Salarisschalen'!J:J,'NFU Salarisschalen'!$A:$A,$C$9,'NFU Salarisschalen'!$B:$B,'1.Budget Onderzoeksproject GMS'!$B27)</f>
        <v>0</v>
      </c>
      <c r="K27" s="56">
        <f t="shared" si="2"/>
        <v>0</v>
      </c>
      <c r="L27" s="45"/>
      <c r="M27" s="45"/>
      <c r="N27" s="45"/>
      <c r="O27" s="75"/>
      <c r="P27" s="128"/>
    </row>
    <row r="28" spans="2:16" ht="13.5" customHeight="1" x14ac:dyDescent="0.2">
      <c r="B28" s="79" t="s">
        <v>199</v>
      </c>
      <c r="C28" s="56">
        <f>C19*SUMIFS('NFU Salarisschalen'!C:C,'NFU Salarisschalen'!$A:$A,$C$9,'NFU Salarisschalen'!$B:$B,'1.Budget Onderzoeksproject GMS'!$B28)</f>
        <v>0</v>
      </c>
      <c r="D28" s="56">
        <f>D19*SUMIFS('NFU Salarisschalen'!D:D,'NFU Salarisschalen'!$A:$A,$C$9,'NFU Salarisschalen'!$B:$B,'1.Budget Onderzoeksproject GMS'!$B28)</f>
        <v>0</v>
      </c>
      <c r="E28" s="56">
        <f>E19*SUMIFS('NFU Salarisschalen'!E:E,'NFU Salarisschalen'!$A:$A,$C$9,'NFU Salarisschalen'!$B:$B,'1.Budget Onderzoeksproject GMS'!$B28)</f>
        <v>0</v>
      </c>
      <c r="F28" s="56">
        <f>F19*SUMIFS('NFU Salarisschalen'!F:F,'NFU Salarisschalen'!$A:$A,$C$9,'NFU Salarisschalen'!$B:$B,'1.Budget Onderzoeksproject GMS'!$B28)</f>
        <v>0</v>
      </c>
      <c r="G28" s="56">
        <f>G19*SUMIFS('NFU Salarisschalen'!G:G,'NFU Salarisschalen'!$A:$A,$C$9,'NFU Salarisschalen'!$B:$B,'1.Budget Onderzoeksproject GMS'!$B28)</f>
        <v>0</v>
      </c>
      <c r="H28" s="56">
        <f>H19*SUMIFS('NFU Salarisschalen'!H:H,'NFU Salarisschalen'!$A:$A,$C$9,'NFU Salarisschalen'!$B:$B,'1.Budget Onderzoeksproject GMS'!$B28)</f>
        <v>0</v>
      </c>
      <c r="I28" s="56">
        <f>I19*SUMIFS('NFU Salarisschalen'!I:I,'NFU Salarisschalen'!$A:$A,$C$9,'NFU Salarisschalen'!$B:$B,'1.Budget Onderzoeksproject GMS'!$B28)</f>
        <v>0</v>
      </c>
      <c r="J28" s="56">
        <f>J19*SUMIFS('NFU Salarisschalen'!J:J,'NFU Salarisschalen'!$A:$A,$C$9,'NFU Salarisschalen'!$B:$B,'1.Budget Onderzoeksproject GMS'!$B28)</f>
        <v>0</v>
      </c>
      <c r="K28" s="56">
        <f t="shared" si="2"/>
        <v>0</v>
      </c>
      <c r="L28" s="45"/>
      <c r="M28" s="45"/>
      <c r="N28" s="45"/>
      <c r="O28" s="75"/>
      <c r="P28" s="128"/>
    </row>
    <row r="29" spans="2:16" ht="13.5" customHeight="1" x14ac:dyDescent="0.2">
      <c r="B29" s="79" t="s">
        <v>201</v>
      </c>
      <c r="C29" s="56">
        <f>C20*SUMIFS('NFU Salarisschalen'!C:C,'NFU Salarisschalen'!$A:$A,$C$9,'NFU Salarisschalen'!$B:$B,'1.Budget Onderzoeksproject GMS'!$B29)</f>
        <v>0</v>
      </c>
      <c r="D29" s="56">
        <f>D20*SUMIFS('NFU Salarisschalen'!D:D,'NFU Salarisschalen'!$A:$A,$C$9,'NFU Salarisschalen'!$B:$B,'1.Budget Onderzoeksproject GMS'!$B29)</f>
        <v>0</v>
      </c>
      <c r="E29" s="56">
        <f>E20*SUMIFS('NFU Salarisschalen'!E:E,'NFU Salarisschalen'!$A:$A,$C$9,'NFU Salarisschalen'!$B:$B,'1.Budget Onderzoeksproject GMS'!$B29)</f>
        <v>0</v>
      </c>
      <c r="F29" s="56">
        <f>F20*SUMIFS('NFU Salarisschalen'!F:F,'NFU Salarisschalen'!$A:$A,$C$9,'NFU Salarisschalen'!$B:$B,'1.Budget Onderzoeksproject GMS'!$B29)</f>
        <v>0</v>
      </c>
      <c r="G29" s="56">
        <f>G20*SUMIFS('NFU Salarisschalen'!G:G,'NFU Salarisschalen'!$A:$A,$C$9,'NFU Salarisschalen'!$B:$B,'1.Budget Onderzoeksproject GMS'!$B29)</f>
        <v>0</v>
      </c>
      <c r="H29" s="56">
        <f>H20*SUMIFS('NFU Salarisschalen'!H:H,'NFU Salarisschalen'!$A:$A,$C$9,'NFU Salarisschalen'!$B:$B,'1.Budget Onderzoeksproject GMS'!$B29)</f>
        <v>0</v>
      </c>
      <c r="I29" s="56">
        <f>I20*SUMIFS('NFU Salarisschalen'!I:I,'NFU Salarisschalen'!$A:$A,$C$9,'NFU Salarisschalen'!$B:$B,'1.Budget Onderzoeksproject GMS'!$B29)</f>
        <v>0</v>
      </c>
      <c r="J29" s="56">
        <f>J20*SUMIFS('NFU Salarisschalen'!J:J,'NFU Salarisschalen'!$A:$A,$C$9,'NFU Salarisschalen'!$B:$B,'1.Budget Onderzoeksproject GMS'!$B29)</f>
        <v>0</v>
      </c>
      <c r="K29" s="56">
        <f t="shared" si="2"/>
        <v>0</v>
      </c>
      <c r="L29" s="45"/>
      <c r="M29" s="45"/>
      <c r="N29" s="45"/>
      <c r="O29" s="75"/>
      <c r="P29" s="128"/>
    </row>
    <row r="30" spans="2:16" s="35" customFormat="1" x14ac:dyDescent="0.2">
      <c r="B30" s="96" t="s">
        <v>203</v>
      </c>
      <c r="C30" s="57">
        <f>C21*SUMIFS('NFU Salarisschalen'!C:C,'NFU Salarisschalen'!$A:$A,$C$9,'NFU Salarisschalen'!$B:$B,$B30)</f>
        <v>0</v>
      </c>
      <c r="D30" s="57">
        <f>D21*SUMIFS('NFU Salarisschalen'!D:D,'NFU Salarisschalen'!$A:$A,$C$9,'NFU Salarisschalen'!$B:$B,$B30)</f>
        <v>0</v>
      </c>
      <c r="E30" s="57">
        <f>E21*SUMIFS('NFU Salarisschalen'!E:E,'NFU Salarisschalen'!$A:$A,$C$9,'NFU Salarisschalen'!$B:$B,$B30)</f>
        <v>0</v>
      </c>
      <c r="F30" s="57">
        <f>F21*SUMIFS('NFU Salarisschalen'!F:F,'NFU Salarisschalen'!$A:$A,$C$9,'NFU Salarisschalen'!$B:$B,$B30)</f>
        <v>0</v>
      </c>
      <c r="G30" s="57">
        <f>G21*SUMIFS('NFU Salarisschalen'!G:G,'NFU Salarisschalen'!$A:$A,$C$9,'NFU Salarisschalen'!$B:$B,$B30)</f>
        <v>0</v>
      </c>
      <c r="H30" s="57">
        <f>H21*SUMIFS('NFU Salarisschalen'!H:H,'NFU Salarisschalen'!$A:$A,$C$9,'NFU Salarisschalen'!$B:$B,$B30)</f>
        <v>0</v>
      </c>
      <c r="I30" s="57">
        <f>I21*SUMIFS('NFU Salarisschalen'!I:I,'NFU Salarisschalen'!$A:$A,$C$9,'NFU Salarisschalen'!$B:$B,$B30)</f>
        <v>0</v>
      </c>
      <c r="J30" s="57">
        <f>J21*SUMIFS('NFU Salarisschalen'!J:J,'NFU Salarisschalen'!$A:$A,$C$9,'NFU Salarisschalen'!$B:$B,$B30)</f>
        <v>0</v>
      </c>
      <c r="K30" s="57">
        <f t="shared" ref="K30" si="3">SUM(K24:K29)</f>
        <v>0</v>
      </c>
      <c r="L30" s="38"/>
      <c r="M30" s="45"/>
      <c r="N30" s="38"/>
      <c r="O30" s="75"/>
      <c r="P30" s="133"/>
    </row>
    <row r="31" spans="2:16" s="35" customFormat="1" x14ac:dyDescent="0.2">
      <c r="B31" s="63"/>
      <c r="C31" s="105"/>
      <c r="D31" s="38"/>
      <c r="E31" s="38"/>
      <c r="F31" s="38"/>
      <c r="G31" s="38"/>
      <c r="H31" s="38"/>
      <c r="I31" s="38"/>
      <c r="J31" s="38"/>
      <c r="K31" s="39"/>
      <c r="L31" s="38"/>
      <c r="M31" s="38"/>
      <c r="N31" s="38"/>
      <c r="O31" s="74"/>
      <c r="P31" s="133"/>
    </row>
    <row r="32" spans="2:16" s="35" customFormat="1" x14ac:dyDescent="0.2">
      <c r="B32" s="106" t="s">
        <v>204</v>
      </c>
      <c r="C32" s="6">
        <f t="shared" ref="C32:J32" si="4">SUM(C15:C17)*750</f>
        <v>0</v>
      </c>
      <c r="D32" s="6">
        <f t="shared" si="4"/>
        <v>0</v>
      </c>
      <c r="E32" s="6">
        <f t="shared" si="4"/>
        <v>0</v>
      </c>
      <c r="F32" s="6">
        <f t="shared" si="4"/>
        <v>0</v>
      </c>
      <c r="G32" s="6">
        <f t="shared" si="4"/>
        <v>0</v>
      </c>
      <c r="H32" s="6">
        <f t="shared" si="4"/>
        <v>0</v>
      </c>
      <c r="I32" s="6">
        <f t="shared" si="4"/>
        <v>0</v>
      </c>
      <c r="J32" s="6">
        <f t="shared" si="4"/>
        <v>0</v>
      </c>
      <c r="K32" s="6">
        <f>SUM(C32:J32)</f>
        <v>0</v>
      </c>
      <c r="L32" s="38"/>
      <c r="M32" s="38"/>
      <c r="N32" s="45"/>
      <c r="O32" s="74"/>
      <c r="P32" s="143" t="str">
        <f>HYPERLINK("#'Uitwerking kostenposten'!"&amp;ADDRESS(MATCH("*Hoofdcategorie 2*",'Uitwerking kostenposten'!$B$1:$B$1000,0),1),"Hoofdcategorie 2 – Aanvullend Persoonlijk Budget (t.b.v. onderzoeksprojecten)")</f>
        <v>Hoofdcategorie 2 – Aanvullend Persoonlijk Budget (t.b.v. onderzoeksprojecten)</v>
      </c>
    </row>
    <row r="33" spans="2:16" s="35" customFormat="1" x14ac:dyDescent="0.2">
      <c r="B33" s="63"/>
      <c r="C33" s="38"/>
      <c r="D33" s="38"/>
      <c r="E33" s="38"/>
      <c r="F33" s="38"/>
      <c r="G33" s="38"/>
      <c r="H33" s="38"/>
      <c r="I33" s="38"/>
      <c r="J33" s="38"/>
      <c r="K33" s="39"/>
      <c r="L33" s="38"/>
      <c r="M33" s="38"/>
      <c r="N33" s="38"/>
      <c r="O33" s="74"/>
      <c r="P33" s="133"/>
    </row>
    <row r="34" spans="2:16" s="35" customFormat="1" x14ac:dyDescent="0.2">
      <c r="B34" s="33" t="s">
        <v>205</v>
      </c>
      <c r="C34" s="39"/>
      <c r="D34" s="39"/>
      <c r="E34" s="39"/>
      <c r="F34" s="39"/>
      <c r="G34" s="39"/>
      <c r="H34" s="39"/>
      <c r="I34" s="39"/>
      <c r="J34" s="39"/>
      <c r="K34" s="39"/>
      <c r="L34" s="38"/>
      <c r="M34" s="38"/>
      <c r="N34" s="38"/>
      <c r="O34" s="74"/>
      <c r="P34" s="133"/>
    </row>
    <row r="35" spans="2:16" ht="192.75" customHeight="1" x14ac:dyDescent="0.2">
      <c r="B35" s="81" t="s">
        <v>206</v>
      </c>
      <c r="C35" s="2">
        <v>0</v>
      </c>
      <c r="D35" s="2">
        <v>0</v>
      </c>
      <c r="E35" s="2">
        <v>0</v>
      </c>
      <c r="F35" s="2">
        <v>0</v>
      </c>
      <c r="G35" s="2">
        <v>0</v>
      </c>
      <c r="H35" s="2">
        <v>0</v>
      </c>
      <c r="I35" s="2">
        <v>0</v>
      </c>
      <c r="J35" s="2">
        <v>0</v>
      </c>
      <c r="K35" s="1">
        <f t="shared" ref="K35:K40" si="5">SUM(C35:J35)</f>
        <v>0</v>
      </c>
      <c r="L35" s="45"/>
      <c r="M35" s="61"/>
      <c r="N35" s="45"/>
      <c r="O35" s="73" t="s">
        <v>207</v>
      </c>
      <c r="P35" s="142" t="str">
        <f>HYPERLINK("#'Uitwerking kostenposten'!"&amp;ADDRESS(MATCH("*Subcategorie 3.1 – Laboratoriummiddelen*",'Uitwerking kostenposten'!$B$1:$B$1000,0),1),"Subcategorie 3.1 – Laboratoriummiddelen en overige Project gerelateerde kosten")</f>
        <v>Subcategorie 3.1 – Laboratoriummiddelen en overige Project gerelateerde kosten</v>
      </c>
    </row>
    <row r="36" spans="2:16" ht="192.75" customHeight="1" x14ac:dyDescent="0.2">
      <c r="B36" s="81" t="s">
        <v>208</v>
      </c>
      <c r="C36" s="2">
        <v>0</v>
      </c>
      <c r="D36" s="2">
        <v>0</v>
      </c>
      <c r="E36" s="2">
        <v>0</v>
      </c>
      <c r="F36" s="2">
        <v>0</v>
      </c>
      <c r="G36" s="2">
        <v>0</v>
      </c>
      <c r="H36" s="2">
        <v>0</v>
      </c>
      <c r="I36" s="2">
        <v>0</v>
      </c>
      <c r="J36" s="2">
        <v>0</v>
      </c>
      <c r="K36" s="1">
        <f t="shared" si="5"/>
        <v>0</v>
      </c>
      <c r="L36" s="45"/>
      <c r="M36" s="61"/>
      <c r="N36" s="45"/>
      <c r="O36" s="73" t="s">
        <v>209</v>
      </c>
      <c r="P36" s="142" t="str">
        <f>HYPERLINK("#'Uitwerking kostenposten'!"&amp;ADDRESS(MATCH("*Subcategorie 3.2*",'Uitwerking kostenposten'!$B$1:$B$1000,0),1),"Subcategorie 3.2 – Overige Labmiddelen")</f>
        <v>Subcategorie 3.2 – Overige Labmiddelen</v>
      </c>
    </row>
    <row r="37" spans="2:16" ht="192.75" customHeight="1" x14ac:dyDescent="0.2">
      <c r="B37" s="81" t="s">
        <v>210</v>
      </c>
      <c r="C37" s="2">
        <v>0</v>
      </c>
      <c r="D37" s="2">
        <v>0</v>
      </c>
      <c r="E37" s="2">
        <v>0</v>
      </c>
      <c r="F37" s="2">
        <v>0</v>
      </c>
      <c r="G37" s="2">
        <v>0</v>
      </c>
      <c r="H37" s="2">
        <v>0</v>
      </c>
      <c r="I37" s="2">
        <v>0</v>
      </c>
      <c r="J37" s="2">
        <v>0</v>
      </c>
      <c r="K37" s="1">
        <f t="shared" si="5"/>
        <v>0</v>
      </c>
      <c r="L37" s="45"/>
      <c r="M37" s="61"/>
      <c r="N37" s="45"/>
      <c r="O37" s="73" t="s">
        <v>211</v>
      </c>
      <c r="P37" s="142" t="str">
        <f>HYPERLINK("#'Uitwerking kostenposten'!"&amp;ADDRESS(MATCH("*Subcategorie 3.3*",'Uitwerking kostenposten'!$B$1:$B$1000,0),1),"Subcategorie 3.3 – Proefdieren")</f>
        <v>Subcategorie 3.3 – Proefdieren</v>
      </c>
    </row>
    <row r="38" spans="2:16" ht="192.75" customHeight="1" x14ac:dyDescent="0.2">
      <c r="B38" s="81" t="s">
        <v>212</v>
      </c>
      <c r="C38" s="2">
        <v>0</v>
      </c>
      <c r="D38" s="2">
        <v>0</v>
      </c>
      <c r="E38" s="2">
        <v>0</v>
      </c>
      <c r="F38" s="2">
        <v>0</v>
      </c>
      <c r="G38" s="2">
        <v>0</v>
      </c>
      <c r="H38" s="2">
        <v>0</v>
      </c>
      <c r="I38" s="2">
        <v>0</v>
      </c>
      <c r="J38" s="2">
        <v>0</v>
      </c>
      <c r="K38" s="1">
        <f t="shared" si="5"/>
        <v>0</v>
      </c>
      <c r="L38" s="45"/>
      <c r="M38" s="61"/>
      <c r="N38" s="45"/>
      <c r="O38" s="73" t="s">
        <v>213</v>
      </c>
      <c r="P38" s="142" t="str">
        <f>HYPERLINK("#'Uitwerking kostenposten'!"&amp;ADDRESS(MATCH("*Subcategorie 3.4*",'Uitwerking kostenposten'!$B$1:$B$1000,0),1),"Subcategorie 3.4 – Bijeenkomsten en Reiskosten")</f>
        <v>Subcategorie 3.4 – Bijeenkomsten en Reiskosten</v>
      </c>
    </row>
    <row r="39" spans="2:16" ht="192.75" customHeight="1" x14ac:dyDescent="0.2">
      <c r="B39" s="81" t="s">
        <v>214</v>
      </c>
      <c r="C39" s="2">
        <v>0</v>
      </c>
      <c r="D39" s="2">
        <v>0</v>
      </c>
      <c r="E39" s="2">
        <v>0</v>
      </c>
      <c r="F39" s="2">
        <v>0</v>
      </c>
      <c r="G39" s="2">
        <v>0</v>
      </c>
      <c r="H39" s="2">
        <v>0</v>
      </c>
      <c r="I39" s="2">
        <v>0</v>
      </c>
      <c r="J39" s="2">
        <v>0</v>
      </c>
      <c r="K39" s="1">
        <f t="shared" si="5"/>
        <v>0</v>
      </c>
      <c r="L39" s="45"/>
      <c r="M39" s="61"/>
      <c r="N39" s="45"/>
      <c r="O39" s="73" t="s">
        <v>215</v>
      </c>
      <c r="P39" s="142" t="str">
        <f>HYPERLINK("#'Uitwerking kostenposten'!"&amp;ADDRESS(MATCH("*Subcategorie 3.5 – Interne*",'Uitwerking kostenposten'!$B$1:$B$1000,0),1),"Subcategorie 3.5 – Interne service verlenende partij en intern inclusiecentrum")</f>
        <v>Subcategorie 3.5 – Interne service verlenende partij en intern inclusiecentrum</v>
      </c>
    </row>
    <row r="40" spans="2:16" ht="192.75" customHeight="1" x14ac:dyDescent="0.2">
      <c r="B40" s="81" t="s">
        <v>216</v>
      </c>
      <c r="C40" s="2">
        <v>0</v>
      </c>
      <c r="D40" s="2">
        <v>0</v>
      </c>
      <c r="E40" s="2">
        <v>0</v>
      </c>
      <c r="F40" s="2">
        <v>0</v>
      </c>
      <c r="G40" s="2">
        <v>0</v>
      </c>
      <c r="H40" s="2">
        <v>0</v>
      </c>
      <c r="I40" s="2">
        <v>0</v>
      </c>
      <c r="J40" s="2">
        <v>0</v>
      </c>
      <c r="K40" s="1">
        <f t="shared" si="5"/>
        <v>0</v>
      </c>
      <c r="L40" s="45"/>
      <c r="M40" s="61"/>
      <c r="N40" s="45"/>
      <c r="O40" s="73" t="s">
        <v>217</v>
      </c>
      <c r="P40" s="142" t="str">
        <f>HYPERLINK("#'Uitwerking kostenposten'!"&amp;ADDRESS(MATCH("*Subcategorie 3.6*",'Uitwerking kostenposten'!$B$1:$B$1000,0),1),"Subcategorie 3.6 – Overig")</f>
        <v>Subcategorie 3.6 – Overig</v>
      </c>
    </row>
    <row r="41" spans="2:16" s="35" customFormat="1" x14ac:dyDescent="0.2">
      <c r="B41" s="96" t="s">
        <v>218</v>
      </c>
      <c r="C41" s="6">
        <f t="shared" ref="C41:K41" si="6">SUM(C35:C40)</f>
        <v>0</v>
      </c>
      <c r="D41" s="6">
        <f t="shared" si="6"/>
        <v>0</v>
      </c>
      <c r="E41" s="6">
        <f t="shared" si="6"/>
        <v>0</v>
      </c>
      <c r="F41" s="6">
        <f t="shared" si="6"/>
        <v>0</v>
      </c>
      <c r="G41" s="6">
        <f t="shared" si="6"/>
        <v>0</v>
      </c>
      <c r="H41" s="6">
        <f t="shared" si="6"/>
        <v>0</v>
      </c>
      <c r="I41" s="6">
        <f t="shared" si="6"/>
        <v>0</v>
      </c>
      <c r="J41" s="6">
        <f t="shared" si="6"/>
        <v>0</v>
      </c>
      <c r="K41" s="6">
        <f t="shared" si="6"/>
        <v>0</v>
      </c>
      <c r="L41" s="38"/>
      <c r="M41" s="38"/>
      <c r="N41" s="38"/>
      <c r="O41" s="74"/>
      <c r="P41" s="133"/>
    </row>
    <row r="42" spans="2:16" s="35" customFormat="1" x14ac:dyDescent="0.2">
      <c r="B42" s="63"/>
      <c r="C42" s="39"/>
      <c r="D42" s="39"/>
      <c r="E42" s="39"/>
      <c r="F42" s="39"/>
      <c r="G42" s="39"/>
      <c r="H42" s="39"/>
      <c r="I42" s="39"/>
      <c r="J42" s="39"/>
      <c r="K42" s="39"/>
      <c r="L42" s="38"/>
      <c r="M42" s="38"/>
      <c r="N42" s="38"/>
      <c r="O42" s="74"/>
      <c r="P42" s="133"/>
    </row>
    <row r="43" spans="2:16" s="35" customFormat="1" x14ac:dyDescent="0.2">
      <c r="B43" s="33" t="s">
        <v>219</v>
      </c>
      <c r="C43" s="40"/>
      <c r="D43" s="40"/>
      <c r="E43" s="40"/>
      <c r="F43" s="40"/>
      <c r="G43" s="40"/>
      <c r="H43" s="40"/>
      <c r="I43" s="40"/>
      <c r="J43" s="40"/>
      <c r="K43" s="39"/>
      <c r="L43" s="38"/>
      <c r="M43" s="38"/>
      <c r="N43" s="38"/>
      <c r="O43" s="74"/>
      <c r="P43" s="133"/>
    </row>
    <row r="44" spans="2:16" ht="142.19999999999999" customHeight="1" x14ac:dyDescent="0.2">
      <c r="B44" s="83" t="s">
        <v>95</v>
      </c>
      <c r="C44" s="2">
        <v>0</v>
      </c>
      <c r="D44" s="2">
        <v>0</v>
      </c>
      <c r="E44" s="2">
        <v>0</v>
      </c>
      <c r="F44" s="2">
        <v>0</v>
      </c>
      <c r="G44" s="2">
        <v>0</v>
      </c>
      <c r="H44" s="2">
        <v>0</v>
      </c>
      <c r="I44" s="2">
        <v>0</v>
      </c>
      <c r="J44" s="2">
        <v>0</v>
      </c>
      <c r="K44" s="1">
        <f t="shared" ref="K44:K56" si="7">SUM(C44:J44)</f>
        <v>0</v>
      </c>
      <c r="L44" s="45"/>
      <c r="M44" s="61"/>
      <c r="N44" s="45"/>
      <c r="O44" s="73" t="s">
        <v>220</v>
      </c>
      <c r="P44" s="142" t="str">
        <f>HYPERLINK("#'Uitwerking kostenposten'!"&amp;ADDRESS(MATCH("*Hoofdcategorie 4 – Externe*",'Uitwerking kostenposten'!$B$1:$B$1000,0),1),"Hoofdcategorie 4 – Externe service verlenende partij en extern inclusiecentrum")</f>
        <v>Hoofdcategorie 4 – Externe service verlenende partij en extern inclusiecentrum</v>
      </c>
    </row>
    <row r="45" spans="2:16" ht="142.19999999999999" customHeight="1" x14ac:dyDescent="0.2">
      <c r="B45" s="83" t="s">
        <v>95</v>
      </c>
      <c r="C45" s="2">
        <v>0</v>
      </c>
      <c r="D45" s="2">
        <v>0</v>
      </c>
      <c r="E45" s="2">
        <v>0</v>
      </c>
      <c r="F45" s="2">
        <v>0</v>
      </c>
      <c r="G45" s="2">
        <v>0</v>
      </c>
      <c r="H45" s="2">
        <v>0</v>
      </c>
      <c r="I45" s="2">
        <v>0</v>
      </c>
      <c r="J45" s="2">
        <v>0</v>
      </c>
      <c r="K45" s="1">
        <f t="shared" si="7"/>
        <v>0</v>
      </c>
      <c r="L45" s="45"/>
      <c r="M45" s="61"/>
      <c r="N45" s="45"/>
      <c r="O45" s="73" t="s">
        <v>221</v>
      </c>
      <c r="P45" s="128"/>
    </row>
    <row r="46" spans="2:16" x14ac:dyDescent="0.2">
      <c r="B46" s="83" t="s">
        <v>95</v>
      </c>
      <c r="C46" s="2">
        <v>0</v>
      </c>
      <c r="D46" s="2">
        <v>0</v>
      </c>
      <c r="E46" s="2">
        <v>0</v>
      </c>
      <c r="F46" s="2">
        <v>0</v>
      </c>
      <c r="G46" s="2">
        <v>0</v>
      </c>
      <c r="H46" s="2">
        <v>0</v>
      </c>
      <c r="I46" s="2">
        <v>0</v>
      </c>
      <c r="J46" s="2">
        <v>0</v>
      </c>
      <c r="K46" s="1">
        <f t="shared" si="7"/>
        <v>0</v>
      </c>
      <c r="L46" s="45"/>
      <c r="M46" s="61"/>
      <c r="N46" s="45"/>
      <c r="O46" s="73"/>
      <c r="P46" s="128"/>
    </row>
    <row r="47" spans="2:16" x14ac:dyDescent="0.2">
      <c r="B47" s="83" t="s">
        <v>95</v>
      </c>
      <c r="C47" s="2">
        <v>0</v>
      </c>
      <c r="D47" s="2">
        <v>0</v>
      </c>
      <c r="E47" s="2">
        <v>0</v>
      </c>
      <c r="F47" s="2">
        <v>0</v>
      </c>
      <c r="G47" s="2">
        <v>0</v>
      </c>
      <c r="H47" s="2">
        <v>0</v>
      </c>
      <c r="I47" s="2">
        <v>0</v>
      </c>
      <c r="J47" s="2">
        <v>0</v>
      </c>
      <c r="K47" s="1">
        <f t="shared" si="7"/>
        <v>0</v>
      </c>
      <c r="L47" s="45"/>
      <c r="M47" s="61"/>
      <c r="N47" s="45"/>
      <c r="O47" s="73"/>
      <c r="P47" s="128"/>
    </row>
    <row r="48" spans="2:16" x14ac:dyDescent="0.2">
      <c r="B48" s="83" t="s">
        <v>95</v>
      </c>
      <c r="C48" s="2">
        <v>0</v>
      </c>
      <c r="D48" s="2">
        <v>0</v>
      </c>
      <c r="E48" s="2">
        <v>0</v>
      </c>
      <c r="F48" s="2">
        <v>0</v>
      </c>
      <c r="G48" s="2">
        <v>0</v>
      </c>
      <c r="H48" s="2">
        <v>0</v>
      </c>
      <c r="I48" s="2">
        <v>0</v>
      </c>
      <c r="J48" s="2">
        <v>0</v>
      </c>
      <c r="K48" s="1">
        <f t="shared" si="7"/>
        <v>0</v>
      </c>
      <c r="L48" s="45"/>
      <c r="M48" s="61"/>
      <c r="N48" s="45"/>
      <c r="O48" s="73"/>
      <c r="P48" s="128"/>
    </row>
    <row r="49" spans="2:16" x14ac:dyDescent="0.2">
      <c r="B49" s="83" t="s">
        <v>95</v>
      </c>
      <c r="C49" s="2">
        <v>0</v>
      </c>
      <c r="D49" s="2">
        <v>0</v>
      </c>
      <c r="E49" s="2">
        <v>0</v>
      </c>
      <c r="F49" s="2">
        <v>0</v>
      </c>
      <c r="G49" s="2">
        <v>0</v>
      </c>
      <c r="H49" s="2">
        <v>0</v>
      </c>
      <c r="I49" s="2">
        <v>0</v>
      </c>
      <c r="J49" s="2">
        <v>0</v>
      </c>
      <c r="K49" s="1">
        <f t="shared" si="7"/>
        <v>0</v>
      </c>
      <c r="L49" s="45"/>
      <c r="M49" s="61"/>
      <c r="N49" s="45"/>
      <c r="O49" s="73"/>
      <c r="P49" s="128"/>
    </row>
    <row r="50" spans="2:16" x14ac:dyDescent="0.2">
      <c r="B50" s="83" t="s">
        <v>95</v>
      </c>
      <c r="C50" s="2">
        <v>0</v>
      </c>
      <c r="D50" s="2">
        <v>0</v>
      </c>
      <c r="E50" s="2">
        <v>0</v>
      </c>
      <c r="F50" s="2">
        <v>0</v>
      </c>
      <c r="G50" s="2">
        <v>0</v>
      </c>
      <c r="H50" s="2">
        <v>0</v>
      </c>
      <c r="I50" s="2">
        <v>0</v>
      </c>
      <c r="J50" s="2">
        <v>0</v>
      </c>
      <c r="K50" s="1">
        <f t="shared" si="7"/>
        <v>0</v>
      </c>
      <c r="L50" s="45"/>
      <c r="M50" s="61"/>
      <c r="N50" s="45"/>
      <c r="O50" s="73"/>
      <c r="P50" s="128"/>
    </row>
    <row r="51" spans="2:16" x14ac:dyDescent="0.2">
      <c r="B51" s="83" t="s">
        <v>95</v>
      </c>
      <c r="C51" s="2">
        <v>0</v>
      </c>
      <c r="D51" s="2">
        <v>0</v>
      </c>
      <c r="E51" s="2">
        <v>0</v>
      </c>
      <c r="F51" s="2">
        <v>0</v>
      </c>
      <c r="G51" s="2">
        <v>0</v>
      </c>
      <c r="H51" s="2">
        <v>0</v>
      </c>
      <c r="I51" s="2">
        <v>0</v>
      </c>
      <c r="J51" s="2">
        <v>0</v>
      </c>
      <c r="K51" s="1">
        <f t="shared" si="7"/>
        <v>0</v>
      </c>
      <c r="L51" s="45"/>
      <c r="M51" s="61"/>
      <c r="N51" s="45"/>
      <c r="O51" s="73"/>
      <c r="P51" s="128"/>
    </row>
    <row r="52" spans="2:16" x14ac:dyDescent="0.2">
      <c r="B52" s="83" t="s">
        <v>95</v>
      </c>
      <c r="C52" s="2">
        <v>0</v>
      </c>
      <c r="D52" s="2">
        <v>0</v>
      </c>
      <c r="E52" s="2">
        <v>0</v>
      </c>
      <c r="F52" s="2">
        <v>0</v>
      </c>
      <c r="G52" s="2">
        <v>0</v>
      </c>
      <c r="H52" s="2">
        <v>0</v>
      </c>
      <c r="I52" s="2">
        <v>0</v>
      </c>
      <c r="J52" s="2">
        <v>0</v>
      </c>
      <c r="K52" s="1">
        <f t="shared" si="7"/>
        <v>0</v>
      </c>
      <c r="L52" s="45"/>
      <c r="M52" s="61"/>
      <c r="N52" s="45"/>
      <c r="O52" s="73"/>
      <c r="P52" s="128"/>
    </row>
    <row r="53" spans="2:16" x14ac:dyDescent="0.2">
      <c r="B53" s="83" t="s">
        <v>95</v>
      </c>
      <c r="C53" s="2">
        <v>0</v>
      </c>
      <c r="D53" s="2">
        <v>0</v>
      </c>
      <c r="E53" s="2">
        <v>0</v>
      </c>
      <c r="F53" s="2">
        <v>0</v>
      </c>
      <c r="G53" s="2">
        <v>0</v>
      </c>
      <c r="H53" s="2">
        <v>0</v>
      </c>
      <c r="I53" s="2">
        <v>0</v>
      </c>
      <c r="J53" s="2">
        <v>0</v>
      </c>
      <c r="K53" s="1">
        <f t="shared" si="7"/>
        <v>0</v>
      </c>
      <c r="L53" s="45"/>
      <c r="M53" s="61"/>
      <c r="N53" s="45"/>
      <c r="O53" s="73"/>
      <c r="P53" s="128"/>
    </row>
    <row r="54" spans="2:16" x14ac:dyDescent="0.2">
      <c r="B54" s="83" t="s">
        <v>95</v>
      </c>
      <c r="C54" s="2">
        <v>0</v>
      </c>
      <c r="D54" s="2">
        <v>0</v>
      </c>
      <c r="E54" s="2">
        <v>0</v>
      </c>
      <c r="F54" s="2">
        <v>0</v>
      </c>
      <c r="G54" s="2">
        <v>0</v>
      </c>
      <c r="H54" s="2">
        <v>0</v>
      </c>
      <c r="I54" s="2">
        <v>0</v>
      </c>
      <c r="J54" s="2">
        <v>0</v>
      </c>
      <c r="K54" s="1">
        <f t="shared" si="7"/>
        <v>0</v>
      </c>
      <c r="L54" s="45"/>
      <c r="M54" s="61"/>
      <c r="N54" s="45"/>
      <c r="O54" s="73"/>
      <c r="P54" s="128"/>
    </row>
    <row r="55" spans="2:16" x14ac:dyDescent="0.2">
      <c r="B55" s="83" t="s">
        <v>95</v>
      </c>
      <c r="C55" s="2">
        <v>0</v>
      </c>
      <c r="D55" s="2">
        <v>0</v>
      </c>
      <c r="E55" s="2">
        <v>0</v>
      </c>
      <c r="F55" s="2">
        <v>0</v>
      </c>
      <c r="G55" s="2">
        <v>0</v>
      </c>
      <c r="H55" s="2">
        <v>0</v>
      </c>
      <c r="I55" s="2">
        <v>0</v>
      </c>
      <c r="J55" s="2">
        <v>0</v>
      </c>
      <c r="K55" s="1">
        <f t="shared" si="7"/>
        <v>0</v>
      </c>
      <c r="L55" s="45"/>
      <c r="M55" s="61"/>
      <c r="N55" s="45"/>
      <c r="O55" s="73"/>
      <c r="P55" s="128"/>
    </row>
    <row r="56" spans="2:16" x14ac:dyDescent="0.2">
      <c r="B56" s="83" t="s">
        <v>95</v>
      </c>
      <c r="C56" s="2">
        <v>0</v>
      </c>
      <c r="D56" s="2">
        <v>0</v>
      </c>
      <c r="E56" s="2">
        <v>0</v>
      </c>
      <c r="F56" s="2">
        <v>0</v>
      </c>
      <c r="G56" s="2">
        <v>0</v>
      </c>
      <c r="H56" s="2">
        <v>0</v>
      </c>
      <c r="I56" s="2">
        <v>0</v>
      </c>
      <c r="J56" s="2">
        <v>0</v>
      </c>
      <c r="K56" s="1">
        <f t="shared" si="7"/>
        <v>0</v>
      </c>
      <c r="L56" s="45"/>
      <c r="M56" s="61"/>
      <c r="N56" s="45"/>
      <c r="O56" s="73"/>
      <c r="P56" s="128"/>
    </row>
    <row r="57" spans="2:16" s="35" customFormat="1" x14ac:dyDescent="0.2">
      <c r="B57" s="96" t="s">
        <v>222</v>
      </c>
      <c r="C57" s="6">
        <f t="shared" ref="C57:E57" si="8">SUM(C44:C56)</f>
        <v>0</v>
      </c>
      <c r="D57" s="6">
        <f t="shared" si="8"/>
        <v>0</v>
      </c>
      <c r="E57" s="6">
        <f t="shared" si="8"/>
        <v>0</v>
      </c>
      <c r="F57" s="6">
        <f>SUM(F44:F56)</f>
        <v>0</v>
      </c>
      <c r="G57" s="6">
        <f t="shared" ref="G57:H57" si="9">SUM(G44:G56)</f>
        <v>0</v>
      </c>
      <c r="H57" s="6">
        <f t="shared" si="9"/>
        <v>0</v>
      </c>
      <c r="I57" s="6">
        <f>SUM(I44:I56)</f>
        <v>0</v>
      </c>
      <c r="J57" s="6">
        <f>SUM(J44:J56)</f>
        <v>0</v>
      </c>
      <c r="K57" s="6">
        <f t="shared" ref="K57" si="10">SUM(K44:K56)</f>
        <v>0</v>
      </c>
      <c r="L57" s="38"/>
      <c r="M57" s="45"/>
      <c r="N57" s="38"/>
      <c r="O57" s="75"/>
      <c r="P57" s="133"/>
    </row>
    <row r="58" spans="2:16" s="35" customFormat="1" x14ac:dyDescent="0.2">
      <c r="B58" s="63"/>
      <c r="C58" s="39"/>
      <c r="D58" s="39"/>
      <c r="E58" s="39"/>
      <c r="F58" s="39"/>
      <c r="G58" s="39"/>
      <c r="H58" s="39"/>
      <c r="I58" s="39"/>
      <c r="J58" s="39"/>
      <c r="K58" s="39"/>
      <c r="L58" s="38"/>
      <c r="M58" s="45"/>
      <c r="N58" s="38"/>
      <c r="O58" s="75"/>
      <c r="P58" s="133"/>
    </row>
    <row r="59" spans="2:16" s="35" customFormat="1" x14ac:dyDescent="0.2">
      <c r="B59" s="33" t="s">
        <v>223</v>
      </c>
      <c r="C59" s="39"/>
      <c r="D59" s="39"/>
      <c r="E59" s="39"/>
      <c r="F59" s="39"/>
      <c r="G59" s="39"/>
      <c r="H59" s="39"/>
      <c r="I59" s="39"/>
      <c r="J59" s="39"/>
      <c r="K59" s="39"/>
      <c r="L59" s="38"/>
      <c r="M59" s="62"/>
      <c r="N59" s="38"/>
      <c r="O59" s="76"/>
      <c r="P59" s="133"/>
    </row>
    <row r="60" spans="2:16" ht="37.799999999999997" x14ac:dyDescent="0.2">
      <c r="B60" s="79" t="s">
        <v>224</v>
      </c>
      <c r="C60" s="39"/>
      <c r="D60" s="39"/>
      <c r="E60" s="39"/>
      <c r="F60" s="39"/>
      <c r="G60" s="39"/>
      <c r="H60" s="39"/>
      <c r="I60" s="39"/>
      <c r="J60" s="39"/>
      <c r="K60" s="2">
        <v>0</v>
      </c>
      <c r="L60" s="45"/>
      <c r="M60" s="61"/>
      <c r="N60" s="45"/>
      <c r="O60" s="73" t="s">
        <v>225</v>
      </c>
      <c r="P60" s="142" t="str">
        <f>HYPERLINK("#'Uitwerking kostenposten'!"&amp;ADDRESS(MATCH("*Subcategorie 5.1*",'Uitwerking kostenposten'!$B$1:$B$1000,0),1),"Subcategorie 5.1 – Publicatiekosten")</f>
        <v>Subcategorie 5.1 – Publicatiekosten</v>
      </c>
    </row>
    <row r="61" spans="2:16" ht="118.5" customHeight="1" x14ac:dyDescent="0.2">
      <c r="B61" s="79" t="s">
        <v>226</v>
      </c>
      <c r="C61" s="39"/>
      <c r="D61" s="39"/>
      <c r="E61" s="39"/>
      <c r="F61" s="39"/>
      <c r="G61" s="39"/>
      <c r="H61" s="39"/>
      <c r="I61" s="39"/>
      <c r="J61" s="39"/>
      <c r="K61" s="2">
        <v>0</v>
      </c>
      <c r="L61" s="45"/>
      <c r="M61" s="61"/>
      <c r="N61" s="45"/>
      <c r="O61" s="73" t="s">
        <v>227</v>
      </c>
      <c r="P61" s="142" t="str">
        <f>HYPERLINK("#'Uitwerking kostenposten'!"&amp;ADDRESS(MATCH("*Subcategorie 5.2*",'Uitwerking kostenposten'!$B$1:$B$1000,0),1),"Subcategorie 5.2 – Accountantskosten")</f>
        <v>Subcategorie 5.2 – Accountantskosten</v>
      </c>
    </row>
    <row r="62" spans="2:16" s="35" customFormat="1" ht="12.75" customHeight="1" x14ac:dyDescent="0.2">
      <c r="B62" s="96" t="s">
        <v>228</v>
      </c>
      <c r="C62" s="39"/>
      <c r="D62" s="39"/>
      <c r="E62" s="39"/>
      <c r="F62" s="39"/>
      <c r="G62" s="39"/>
      <c r="H62" s="39"/>
      <c r="I62" s="39"/>
      <c r="J62" s="39"/>
      <c r="K62" s="6">
        <f>SUM(K60:K61)</f>
        <v>0</v>
      </c>
      <c r="L62" s="38"/>
      <c r="M62" s="45"/>
      <c r="N62" s="38"/>
      <c r="O62" s="75"/>
      <c r="P62" s="133"/>
    </row>
    <row r="63" spans="2:16" s="35" customFormat="1" x14ac:dyDescent="0.2">
      <c r="B63" s="63"/>
      <c r="C63" s="39"/>
      <c r="D63" s="39"/>
      <c r="E63" s="39"/>
      <c r="F63" s="39"/>
      <c r="G63" s="39"/>
      <c r="H63" s="39"/>
      <c r="I63" s="39"/>
      <c r="J63" s="39"/>
      <c r="K63" s="39"/>
      <c r="L63" s="38"/>
      <c r="M63" s="45"/>
      <c r="N63" s="38"/>
      <c r="O63" s="75"/>
      <c r="P63" s="133"/>
    </row>
    <row r="64" spans="2:16" s="35" customFormat="1" ht="68.400000000000006" customHeight="1" x14ac:dyDescent="0.2">
      <c r="B64" s="84" t="s">
        <v>229</v>
      </c>
      <c r="C64" s="2">
        <v>0</v>
      </c>
      <c r="D64" s="2">
        <v>0</v>
      </c>
      <c r="E64" s="2">
        <v>0</v>
      </c>
      <c r="F64" s="2">
        <v>0</v>
      </c>
      <c r="G64" s="2">
        <v>0</v>
      </c>
      <c r="H64" s="2">
        <v>0</v>
      </c>
      <c r="I64" s="2">
        <v>0</v>
      </c>
      <c r="J64" s="2">
        <v>0</v>
      </c>
      <c r="K64" s="1">
        <f t="shared" ref="K64" si="11">SUM(C64:J64)</f>
        <v>0</v>
      </c>
      <c r="L64" s="45"/>
      <c r="M64" s="97" t="s">
        <v>230</v>
      </c>
      <c r="N64" s="45"/>
      <c r="O64" s="99" t="s">
        <v>231</v>
      </c>
      <c r="P64" s="142" t="str">
        <f>HYPERLINK("#'Uitwerking kostenposten'!"&amp;ADDRESS(MATCH("*Hoofdcategorie 6*",'Uitwerking kostenposten'!$B$1:$B$1000,0),1),"Patiëntenparticipatie voorafgaand aan het project")</f>
        <v>Patiëntenparticipatie voorafgaand aan het project</v>
      </c>
    </row>
    <row r="65" spans="2:16" s="35" customFormat="1" ht="68.400000000000006" customHeight="1" x14ac:dyDescent="0.2">
      <c r="B65" s="63"/>
      <c r="C65" s="39"/>
      <c r="D65" s="39"/>
      <c r="E65" s="39"/>
      <c r="F65" s="39"/>
      <c r="G65" s="39"/>
      <c r="H65" s="39"/>
      <c r="I65" s="39"/>
      <c r="J65" s="39"/>
      <c r="K65" s="39"/>
      <c r="L65" s="38"/>
      <c r="M65" s="97" t="s">
        <v>232</v>
      </c>
      <c r="N65" s="38"/>
      <c r="O65" s="99" t="s">
        <v>233</v>
      </c>
      <c r="P65" s="142" t="str">
        <f>HYPERLINK("#'Uitwerking kostenposten'!"&amp;ADDRESS(MATCH("*Patiëntenparticipatie gedurende de looptijd van het project*",'Uitwerking kostenposten'!$B$1:$B$1000,0),1),"Patiëntenparticipatie gedurende de looptijd van het project")</f>
        <v>Patiëntenparticipatie gedurende de looptijd van het project</v>
      </c>
    </row>
    <row r="66" spans="2:16" s="35" customFormat="1" ht="68.400000000000006" customHeight="1" x14ac:dyDescent="0.2">
      <c r="B66" s="63"/>
      <c r="C66" s="39"/>
      <c r="D66" s="39"/>
      <c r="E66" s="39"/>
      <c r="F66" s="39"/>
      <c r="G66" s="39"/>
      <c r="H66" s="39"/>
      <c r="I66" s="39"/>
      <c r="J66" s="39"/>
      <c r="K66" s="39"/>
      <c r="L66" s="38"/>
      <c r="M66" s="97" t="s">
        <v>234</v>
      </c>
      <c r="N66" s="38"/>
      <c r="O66" s="99" t="s">
        <v>235</v>
      </c>
      <c r="P66" s="142" t="str">
        <f>HYPERLINK("#'Uitwerking kostenposten'!"&amp;ADDRESS(MATCH("*Patiëntenparticipatie bij disseminatie van resultaten*",'Uitwerking kostenposten'!$B$1:$B$1000,0),1),"Patiëntenparticipatie bij disseminatie van resultaten")</f>
        <v>Patiëntenparticipatie bij disseminatie van resultaten</v>
      </c>
    </row>
    <row r="67" spans="2:16" s="35" customFormat="1" x14ac:dyDescent="0.2">
      <c r="B67" s="63"/>
      <c r="C67" s="38"/>
      <c r="D67" s="39"/>
      <c r="E67" s="39"/>
      <c r="F67" s="39"/>
      <c r="G67" s="39"/>
      <c r="H67" s="39"/>
      <c r="I67" s="39"/>
      <c r="J67" s="39"/>
      <c r="K67" s="39"/>
      <c r="L67" s="38"/>
      <c r="M67" s="45"/>
      <c r="N67" s="38"/>
      <c r="O67" s="75"/>
    </row>
    <row r="68" spans="2:16" s="41" customFormat="1" ht="16.5" customHeight="1" x14ac:dyDescent="0.3">
      <c r="B68" s="46" t="s">
        <v>186</v>
      </c>
      <c r="C68" s="7">
        <f>C30+C32+C41+C57+C64</f>
        <v>0</v>
      </c>
      <c r="D68" s="7">
        <f t="shared" ref="D68:J68" si="12">D30+D32+D41+D57+D64</f>
        <v>0</v>
      </c>
      <c r="E68" s="7">
        <f t="shared" si="12"/>
        <v>0</v>
      </c>
      <c r="F68" s="7">
        <f t="shared" si="12"/>
        <v>0</v>
      </c>
      <c r="G68" s="7">
        <f t="shared" si="12"/>
        <v>0</v>
      </c>
      <c r="H68" s="7">
        <f t="shared" si="12"/>
        <v>0</v>
      </c>
      <c r="I68" s="7">
        <f t="shared" si="12"/>
        <v>0</v>
      </c>
      <c r="J68" s="7">
        <f t="shared" si="12"/>
        <v>0</v>
      </c>
      <c r="K68" s="7">
        <f>K30+K32+K41+K57+K62+K64</f>
        <v>0</v>
      </c>
      <c r="L68" s="67"/>
      <c r="M68" s="45"/>
      <c r="N68" s="67"/>
      <c r="O68" s="75"/>
    </row>
    <row r="69" spans="2:16" x14ac:dyDescent="0.2">
      <c r="B69" s="68"/>
      <c r="C69" s="69"/>
      <c r="D69" s="39"/>
      <c r="E69" s="39"/>
      <c r="F69" s="39"/>
      <c r="G69" s="39"/>
      <c r="H69" s="39"/>
      <c r="I69" s="39"/>
      <c r="J69" s="39"/>
      <c r="K69" s="39"/>
      <c r="L69" s="45"/>
      <c r="M69" s="62"/>
      <c r="N69" s="45"/>
      <c r="O69" s="76"/>
    </row>
    <row r="70" spans="2:16" s="35" customFormat="1" x14ac:dyDescent="0.2">
      <c r="B70" s="63"/>
      <c r="C70" s="39"/>
      <c r="D70" s="39"/>
      <c r="E70" s="39"/>
      <c r="F70" s="39"/>
      <c r="G70" s="39"/>
      <c r="H70" s="39"/>
      <c r="I70" s="39"/>
      <c r="J70" s="39"/>
      <c r="K70" s="39"/>
      <c r="L70" s="38"/>
      <c r="M70" s="63"/>
      <c r="N70" s="38"/>
      <c r="O70" s="75"/>
    </row>
    <row r="71" spans="2:16" s="35" customFormat="1" x14ac:dyDescent="0.2">
      <c r="B71" s="63"/>
      <c r="C71" s="39"/>
      <c r="D71" s="39"/>
      <c r="E71" s="39"/>
      <c r="F71" s="39"/>
      <c r="G71" s="39"/>
      <c r="H71" s="39"/>
      <c r="I71" s="39"/>
      <c r="J71" s="39"/>
      <c r="K71" s="39"/>
      <c r="L71" s="38"/>
      <c r="M71" s="38"/>
      <c r="N71" s="38"/>
      <c r="O71" s="74"/>
    </row>
    <row r="72" spans="2:16" x14ac:dyDescent="0.2">
      <c r="D72" s="44"/>
      <c r="E72" s="23"/>
      <c r="F72" s="23"/>
      <c r="G72" s="23"/>
      <c r="H72" s="23"/>
      <c r="I72" s="23"/>
      <c r="J72" s="23"/>
    </row>
    <row r="73" spans="2:16" ht="15" customHeight="1" x14ac:dyDescent="0.2">
      <c r="B73" s="46" t="s">
        <v>236</v>
      </c>
      <c r="C73" s="47" t="s">
        <v>237</v>
      </c>
      <c r="D73" s="44"/>
      <c r="E73" s="23"/>
      <c r="F73" s="23"/>
      <c r="G73" s="23"/>
      <c r="H73" s="23"/>
      <c r="I73" s="23"/>
      <c r="J73" s="23"/>
    </row>
    <row r="74" spans="2:16" x14ac:dyDescent="0.2">
      <c r="B74" s="48" t="s">
        <v>189</v>
      </c>
      <c r="C74" s="9">
        <f>K30</f>
        <v>0</v>
      </c>
      <c r="D74" s="44"/>
      <c r="E74" s="49"/>
      <c r="F74" s="49"/>
      <c r="G74" s="49"/>
      <c r="H74" s="49"/>
      <c r="I74" s="49"/>
      <c r="J74" s="49"/>
    </row>
    <row r="75" spans="2:16" x14ac:dyDescent="0.2">
      <c r="B75" s="48" t="s">
        <v>238</v>
      </c>
      <c r="C75" s="10">
        <f>K32</f>
        <v>0</v>
      </c>
      <c r="D75" s="44"/>
    </row>
    <row r="76" spans="2:16" x14ac:dyDescent="0.2">
      <c r="B76" s="48" t="s">
        <v>205</v>
      </c>
      <c r="C76" s="10">
        <f>K41</f>
        <v>0</v>
      </c>
      <c r="D76" s="44"/>
    </row>
    <row r="77" spans="2:16" x14ac:dyDescent="0.2">
      <c r="B77" s="48" t="s">
        <v>219</v>
      </c>
      <c r="C77" s="10">
        <f>K57</f>
        <v>0</v>
      </c>
      <c r="D77" s="44"/>
    </row>
    <row r="78" spans="2:16" x14ac:dyDescent="0.2">
      <c r="B78" s="48" t="s">
        <v>223</v>
      </c>
      <c r="C78" s="10">
        <f>K62</f>
        <v>0</v>
      </c>
      <c r="D78" s="44"/>
    </row>
    <row r="79" spans="2:16" x14ac:dyDescent="0.2">
      <c r="B79" s="48" t="s">
        <v>229</v>
      </c>
      <c r="C79" s="10">
        <f>K64</f>
        <v>0</v>
      </c>
      <c r="D79" s="44"/>
    </row>
    <row r="80" spans="2:16" s="45" customFormat="1" ht="15" customHeight="1" x14ac:dyDescent="0.2">
      <c r="B80" s="46" t="s">
        <v>239</v>
      </c>
      <c r="C80" s="11">
        <f>SUM(C74:C79)</f>
        <v>0</v>
      </c>
      <c r="D80" s="44"/>
      <c r="K80" s="50"/>
      <c r="O80" s="75"/>
    </row>
    <row r="81" spans="2:15" x14ac:dyDescent="0.2">
      <c r="C81" s="36">
        <f>K68-C80</f>
        <v>0</v>
      </c>
      <c r="D81" s="44"/>
    </row>
    <row r="82" spans="2:15" x14ac:dyDescent="0.2">
      <c r="D82" s="44"/>
    </row>
    <row r="83" spans="2:15" ht="27.75" customHeight="1" x14ac:dyDescent="0.2">
      <c r="C83" s="30" t="s">
        <v>186</v>
      </c>
      <c r="D83" s="154" t="s">
        <v>187</v>
      </c>
      <c r="E83" s="154"/>
      <c r="F83" s="154"/>
    </row>
    <row r="84" spans="2:15" x14ac:dyDescent="0.2">
      <c r="B84" s="54" t="s">
        <v>247</v>
      </c>
      <c r="C84" s="53">
        <v>0</v>
      </c>
      <c r="D84" s="149"/>
      <c r="E84" s="149"/>
      <c r="F84" s="149"/>
      <c r="G84" s="39"/>
      <c r="H84" s="39"/>
      <c r="I84" s="39"/>
      <c r="J84" s="39"/>
    </row>
    <row r="85" spans="2:15" x14ac:dyDescent="0.2">
      <c r="B85" s="54" t="s">
        <v>248</v>
      </c>
      <c r="C85" s="107" t="s">
        <v>63</v>
      </c>
      <c r="D85" s="149"/>
      <c r="E85" s="149"/>
      <c r="F85" s="149"/>
      <c r="G85" s="39"/>
      <c r="H85" s="39"/>
      <c r="I85" s="39"/>
      <c r="J85" s="39"/>
    </row>
    <row r="86" spans="2:15" s="23" customFormat="1" x14ac:dyDescent="0.2">
      <c r="B86" s="54" t="s">
        <v>249</v>
      </c>
      <c r="C86" s="53">
        <v>0</v>
      </c>
      <c r="D86" s="149"/>
      <c r="E86" s="149"/>
      <c r="F86" s="149"/>
      <c r="G86" s="39"/>
      <c r="H86" s="39"/>
      <c r="I86" s="39"/>
      <c r="J86" s="39"/>
      <c r="L86"/>
      <c r="M86"/>
      <c r="N86"/>
      <c r="O86" s="52"/>
    </row>
    <row r="89" spans="2:15" x14ac:dyDescent="0.2">
      <c r="C89" s="52"/>
    </row>
    <row r="90" spans="2:15" x14ac:dyDescent="0.2">
      <c r="C90" s="52"/>
    </row>
    <row r="91" spans="2:15" x14ac:dyDescent="0.2">
      <c r="C91" s="52"/>
    </row>
    <row r="92" spans="2:15" x14ac:dyDescent="0.2">
      <c r="C92" s="52"/>
    </row>
  </sheetData>
  <sheetProtection algorithmName="SHA-512" hashValue="V8rQpYdE0vftd1fPI/IBhk6ybN58KC6gZ4f50P/IAwYsaaEQitwp7HtOvNJ2pdlH7+08gZUPC/H5Y6RIw/lAzQ==" saltValue="iAh11yE91XBy//oYa5t0YA=="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20" name="Bereik1"/>
  </protectedRanges>
  <mergeCells count="9">
    <mergeCell ref="D84:F84"/>
    <mergeCell ref="D85:F85"/>
    <mergeCell ref="D86:F86"/>
    <mergeCell ref="C6:D6"/>
    <mergeCell ref="C7:D7"/>
    <mergeCell ref="C8:D8"/>
    <mergeCell ref="C9:D9"/>
    <mergeCell ref="C11:K11"/>
    <mergeCell ref="D83:F83"/>
  </mergeCells>
  <dataValidations count="1">
    <dataValidation type="custom" allowBlank="1" showInputMessage="1" showErrorMessage="1" errorTitle="Invalid input" error="Only values with a maximum of two decimal places are allowed." sqref="C15:J20" xr:uid="{9395BA14-62F8-436A-9904-C436F5EBB4CB}">
      <formula1>ROUND(C15,2)=C15</formula1>
    </dataValidation>
  </dataValidations>
  <pageMargins left="0.7" right="0.7" top="0.75" bottom="0.75" header="0.3" footer="0.3"/>
  <pageSetup paperSize="9" orientation="landscape" r:id="rId1"/>
  <ignoredErrors>
    <ignoredError sqref="C32:K32"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9CD3F39-32F8-4366-B0CC-14A8CC1C6B65}">
          <x14:formula1>
            <xm:f>'NFU Salarisschalen'!$A$2:$A$7</xm:f>
          </x14:formula1>
          <xm:sqref>C9:D9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4199-7DB7-4C35-9BC1-2A5F3A2DAC00}">
  <sheetPr>
    <tabColor rgb="FF00B0F0"/>
  </sheetPr>
  <dimension ref="B2:N51"/>
  <sheetViews>
    <sheetView showGridLines="0" workbookViewId="0"/>
  </sheetViews>
  <sheetFormatPr defaultRowHeight="12.6" x14ac:dyDescent="0.2"/>
  <cols>
    <col min="1" max="1" width="1.26953125" customWidth="1"/>
    <col min="2" max="2" width="166.6328125" customWidth="1"/>
  </cols>
  <sheetData>
    <row r="2" spans="2:14" s="12" customFormat="1" ht="17.399999999999999" x14ac:dyDescent="0.2">
      <c r="B2" s="22" t="s">
        <v>18</v>
      </c>
    </row>
    <row r="4" spans="2:14" s="13" customFormat="1" ht="17.399999999999999" customHeight="1" x14ac:dyDescent="0.2">
      <c r="B4" s="145" t="s">
        <v>19</v>
      </c>
    </row>
    <row r="5" spans="2:14" ht="24" customHeight="1" x14ac:dyDescent="0.2">
      <c r="B5" s="14" t="s">
        <v>20</v>
      </c>
    </row>
    <row r="6" spans="2:14" ht="15.75" x14ac:dyDescent="0.2">
      <c r="B6" s="114" t="s">
        <v>21</v>
      </c>
    </row>
    <row r="7" spans="2:14" ht="26.4" customHeight="1" x14ac:dyDescent="0.2">
      <c r="B7" s="15" t="s">
        <v>22</v>
      </c>
    </row>
    <row r="8" spans="2:14" ht="15.75" x14ac:dyDescent="0.2">
      <c r="B8" s="114" t="s">
        <v>23</v>
      </c>
    </row>
    <row r="9" spans="2:14" ht="32.25" customHeight="1" x14ac:dyDescent="0.2">
      <c r="B9" s="15" t="s">
        <v>243</v>
      </c>
      <c r="C9" s="15"/>
      <c r="D9" s="15"/>
      <c r="E9" s="15"/>
      <c r="F9" s="15"/>
      <c r="G9" s="15"/>
      <c r="H9" s="15"/>
      <c r="I9" s="15"/>
      <c r="J9" s="15"/>
      <c r="K9" s="15"/>
      <c r="L9" s="15"/>
      <c r="M9" s="15"/>
      <c r="N9" s="15"/>
    </row>
    <row r="10" spans="2:14" ht="33.6" customHeight="1" x14ac:dyDescent="0.2">
      <c r="B10" s="15" t="s">
        <v>24</v>
      </c>
      <c r="C10" s="15"/>
      <c r="D10" s="15"/>
      <c r="E10" s="15"/>
      <c r="F10" s="15"/>
      <c r="G10" s="15"/>
      <c r="H10" s="15"/>
      <c r="I10" s="15"/>
      <c r="J10" s="15"/>
      <c r="K10" s="15"/>
      <c r="L10" s="15"/>
      <c r="M10" s="15"/>
      <c r="N10" s="15"/>
    </row>
    <row r="11" spans="2:14" ht="15.75" x14ac:dyDescent="0.2">
      <c r="B11" s="114" t="s">
        <v>25</v>
      </c>
    </row>
    <row r="12" spans="2:14" ht="19.5" customHeight="1" x14ac:dyDescent="0.2">
      <c r="B12" s="15" t="s">
        <v>26</v>
      </c>
      <c r="C12" s="15"/>
      <c r="D12" s="15"/>
      <c r="E12" s="15"/>
      <c r="F12" s="15"/>
      <c r="G12" s="15"/>
      <c r="H12" s="15"/>
      <c r="I12" s="15"/>
      <c r="J12" s="15"/>
      <c r="K12" s="15"/>
      <c r="L12" s="15"/>
      <c r="M12" s="15"/>
      <c r="N12" s="15"/>
    </row>
    <row r="13" spans="2:14" ht="48" customHeight="1" x14ac:dyDescent="0.2">
      <c r="B13" s="15" t="s">
        <v>512</v>
      </c>
      <c r="C13" s="15"/>
      <c r="D13" s="15"/>
      <c r="E13" s="15"/>
      <c r="F13" s="15"/>
      <c r="G13" s="15"/>
      <c r="H13" s="15"/>
      <c r="I13" s="15"/>
      <c r="J13" s="15"/>
      <c r="K13" s="15"/>
      <c r="L13" s="15"/>
      <c r="M13" s="15"/>
      <c r="N13" s="15"/>
    </row>
    <row r="14" spans="2:14" ht="15.75" x14ac:dyDescent="0.2">
      <c r="B14" s="114" t="s">
        <v>27</v>
      </c>
    </row>
    <row r="15" spans="2:14" ht="39" customHeight="1" x14ac:dyDescent="0.2">
      <c r="B15" s="15" t="s">
        <v>28</v>
      </c>
      <c r="C15" s="15"/>
      <c r="D15" s="15"/>
      <c r="E15" s="15"/>
      <c r="F15" s="15"/>
      <c r="G15" s="15"/>
      <c r="H15" s="15"/>
      <c r="I15" s="15"/>
      <c r="J15" s="15"/>
      <c r="K15" s="15"/>
      <c r="L15" s="15"/>
      <c r="M15" s="15"/>
      <c r="N15" s="15"/>
    </row>
    <row r="16" spans="2:14" ht="15.75" x14ac:dyDescent="0.2">
      <c r="B16" s="114" t="s">
        <v>29</v>
      </c>
    </row>
    <row r="17" spans="2:14" ht="25.65" customHeight="1" x14ac:dyDescent="0.2">
      <c r="B17" s="16" t="s">
        <v>30</v>
      </c>
      <c r="C17" s="16"/>
      <c r="D17" s="16"/>
      <c r="E17" s="16"/>
      <c r="F17" s="16"/>
      <c r="G17" s="16"/>
      <c r="H17" s="16"/>
      <c r="I17" s="16"/>
      <c r="J17" s="16"/>
      <c r="K17" s="16"/>
      <c r="L17" s="16"/>
      <c r="M17" s="16"/>
      <c r="N17" s="16"/>
    </row>
    <row r="18" spans="2:14" ht="12.75" x14ac:dyDescent="0.2">
      <c r="B18" s="17"/>
    </row>
    <row r="19" spans="2:14" ht="12.75" x14ac:dyDescent="0.2">
      <c r="B19" s="18" t="s">
        <v>31</v>
      </c>
    </row>
    <row r="21" spans="2:14" x14ac:dyDescent="0.2">
      <c r="B21" s="146" t="s">
        <v>32</v>
      </c>
    </row>
    <row r="24" spans="2:14" s="13" customFormat="1" ht="17.399999999999999" customHeight="1" x14ac:dyDescent="0.2">
      <c r="B24" s="145" t="s">
        <v>33</v>
      </c>
    </row>
    <row r="25" spans="2:14" ht="24" customHeight="1" x14ac:dyDescent="0.2">
      <c r="B25" s="14" t="s">
        <v>20</v>
      </c>
    </row>
    <row r="26" spans="2:14" ht="15.75" x14ac:dyDescent="0.2">
      <c r="B26" s="114" t="s">
        <v>21</v>
      </c>
    </row>
    <row r="27" spans="2:14" ht="26.4" customHeight="1" x14ac:dyDescent="0.2">
      <c r="B27" s="15" t="s">
        <v>34</v>
      </c>
    </row>
    <row r="28" spans="2:14" ht="15.75" x14ac:dyDescent="0.2">
      <c r="B28" s="114" t="s">
        <v>23</v>
      </c>
    </row>
    <row r="29" spans="2:14" x14ac:dyDescent="0.2">
      <c r="B29" s="15" t="s">
        <v>35</v>
      </c>
      <c r="C29" s="15"/>
      <c r="D29" s="15"/>
      <c r="E29" s="15"/>
      <c r="F29" s="15"/>
      <c r="G29" s="15"/>
      <c r="H29" s="15"/>
      <c r="I29" s="15"/>
      <c r="J29" s="15"/>
      <c r="K29" s="15"/>
      <c r="L29" s="15"/>
      <c r="M29" s="15"/>
      <c r="N29" s="15"/>
    </row>
    <row r="30" spans="2:14" ht="33.6" customHeight="1" x14ac:dyDescent="0.2">
      <c r="B30" s="15" t="s">
        <v>36</v>
      </c>
      <c r="C30" s="15"/>
      <c r="D30" s="15"/>
      <c r="E30" s="15"/>
      <c r="F30" s="15"/>
      <c r="G30" s="15"/>
      <c r="H30" s="15"/>
      <c r="I30" s="15"/>
      <c r="J30" s="15"/>
      <c r="K30" s="15"/>
      <c r="L30" s="15"/>
      <c r="M30" s="15"/>
      <c r="N30" s="15"/>
    </row>
    <row r="31" spans="2:14" ht="16.2" x14ac:dyDescent="0.2">
      <c r="B31" s="114" t="s">
        <v>25</v>
      </c>
    </row>
    <row r="32" spans="2:14" ht="36.6" customHeight="1" x14ac:dyDescent="0.2">
      <c r="B32" s="15" t="s">
        <v>244</v>
      </c>
      <c r="C32" s="15"/>
      <c r="D32" s="15"/>
      <c r="E32" s="15"/>
      <c r="F32" s="15"/>
      <c r="G32" s="15"/>
      <c r="H32" s="15"/>
      <c r="I32" s="15"/>
      <c r="J32" s="15"/>
      <c r="K32" s="15"/>
      <c r="L32" s="15"/>
      <c r="M32" s="15"/>
      <c r="N32" s="15"/>
    </row>
    <row r="33" spans="2:14" ht="16.2" x14ac:dyDescent="0.2">
      <c r="B33" s="114" t="s">
        <v>27</v>
      </c>
    </row>
    <row r="34" spans="2:14" ht="26.4" customHeight="1" x14ac:dyDescent="0.2">
      <c r="B34" s="15" t="s">
        <v>37</v>
      </c>
      <c r="C34" s="15"/>
      <c r="D34" s="15"/>
      <c r="E34" s="15"/>
      <c r="F34" s="15"/>
      <c r="G34" s="15"/>
      <c r="H34" s="15"/>
      <c r="I34" s="15"/>
      <c r="J34" s="15"/>
      <c r="K34" s="15"/>
      <c r="L34" s="15"/>
      <c r="M34" s="15"/>
      <c r="N34" s="15"/>
    </row>
    <row r="35" spans="2:14" ht="16.2" x14ac:dyDescent="0.2">
      <c r="B35" s="114" t="s">
        <v>38</v>
      </c>
    </row>
    <row r="36" spans="2:14" ht="39" customHeight="1" x14ac:dyDescent="0.2">
      <c r="B36" s="15" t="s">
        <v>39</v>
      </c>
      <c r="C36" s="15"/>
      <c r="D36" s="15"/>
      <c r="E36" s="15"/>
      <c r="F36" s="15"/>
      <c r="G36" s="15"/>
      <c r="H36" s="15"/>
      <c r="I36" s="15"/>
      <c r="J36" s="15"/>
      <c r="K36" s="15"/>
      <c r="L36" s="15"/>
      <c r="M36" s="15"/>
      <c r="N36" s="15"/>
    </row>
    <row r="37" spans="2:14" ht="16.2" x14ac:dyDescent="0.2">
      <c r="B37" s="114" t="s">
        <v>40</v>
      </c>
    </row>
    <row r="38" spans="2:14" ht="41.25" customHeight="1" x14ac:dyDescent="0.2">
      <c r="B38" s="19" t="s">
        <v>41</v>
      </c>
      <c r="C38" s="16"/>
      <c r="D38" s="16"/>
      <c r="E38" s="16"/>
      <c r="F38" s="16"/>
      <c r="G38" s="16"/>
      <c r="H38" s="16"/>
      <c r="I38" s="16"/>
      <c r="J38" s="16"/>
      <c r="K38" s="16"/>
      <c r="L38" s="16"/>
      <c r="M38" s="16"/>
      <c r="N38" s="16"/>
    </row>
    <row r="39" spans="2:14" ht="48" customHeight="1" x14ac:dyDescent="0.2">
      <c r="B39" s="15" t="s">
        <v>512</v>
      </c>
      <c r="C39" s="15"/>
      <c r="D39" s="15"/>
      <c r="E39" s="15"/>
      <c r="F39" s="15"/>
      <c r="G39" s="15"/>
      <c r="H39" s="15"/>
      <c r="I39" s="15"/>
      <c r="J39" s="15"/>
      <c r="K39" s="15"/>
      <c r="L39" s="15"/>
      <c r="M39" s="15"/>
      <c r="N39" s="15"/>
    </row>
    <row r="40" spans="2:14" ht="16.2" x14ac:dyDescent="0.2">
      <c r="B40" s="114" t="s">
        <v>42</v>
      </c>
    </row>
    <row r="41" spans="2:14" ht="25.65" customHeight="1" x14ac:dyDescent="0.2">
      <c r="B41" s="16" t="s">
        <v>43</v>
      </c>
      <c r="C41" s="16"/>
      <c r="D41" s="16"/>
      <c r="E41" s="16"/>
      <c r="F41" s="16"/>
      <c r="G41" s="16"/>
      <c r="H41" s="16"/>
      <c r="I41" s="16"/>
      <c r="J41" s="16"/>
      <c r="K41" s="16"/>
      <c r="L41" s="16"/>
      <c r="M41" s="16"/>
      <c r="N41" s="16"/>
    </row>
    <row r="42" spans="2:14" x14ac:dyDescent="0.2">
      <c r="B42" s="17"/>
    </row>
    <row r="43" spans="2:14" x14ac:dyDescent="0.2">
      <c r="B43" s="18" t="s">
        <v>31</v>
      </c>
    </row>
    <row r="45" spans="2:14" x14ac:dyDescent="0.2">
      <c r="B45" s="146" t="s">
        <v>32</v>
      </c>
    </row>
    <row r="49" spans="2:3" x14ac:dyDescent="0.2">
      <c r="B49" s="148" t="s">
        <v>252</v>
      </c>
    </row>
    <row r="50" spans="2:3" ht="12.75" customHeight="1" x14ac:dyDescent="0.2">
      <c r="B50" s="113" t="s">
        <v>253</v>
      </c>
      <c r="C50" s="5"/>
    </row>
    <row r="51" spans="2:3" ht="25.2" x14ac:dyDescent="0.2">
      <c r="B51" s="113" t="s">
        <v>514</v>
      </c>
    </row>
  </sheetData>
  <sheetProtection algorithmName="SHA-512" hashValue="pf+YWTPm+Wqw1Z05ZFYm2CRtUY894Lym9w+kt/fXoqyHH1eqQdlG2MOAz2QqWulIQAdypJ98eAuAAjbOqNilJA==" saltValue="OT/6SQiMrGtj3BauvX3qEA==" spinCount="100000" sheet="1" formatCells="0" formatColumns="0" insertRows="0" deleteRow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20E3-3A6A-42E0-BBA8-FBBE0186DCF6}">
  <sheetPr>
    <tabColor theme="9" tint="0.59999389629810485"/>
  </sheetPr>
  <dimension ref="B1:Q92"/>
  <sheetViews>
    <sheetView showGridLines="0" zoomScale="85" zoomScaleNormal="85" workbookViewId="0">
      <pane xSplit="2" ySplit="13" topLeftCell="C14" activePane="bottomRight" state="frozen"/>
      <selection activeCell="C2" sqref="C1:K1048576"/>
      <selection pane="topRight" activeCell="C2" sqref="C1:K1048576"/>
      <selection pane="bottomLeft" activeCell="C2" sqref="C1:K1048576"/>
      <selection pane="bottomRight" activeCell="C14" sqref="C14"/>
    </sheetView>
  </sheetViews>
  <sheetFormatPr defaultColWidth="9" defaultRowHeight="12.6" x14ac:dyDescent="0.2"/>
  <cols>
    <col min="1" max="1" width="2.453125" customWidth="1"/>
    <col min="2" max="2" width="67.36328125" customWidth="1"/>
    <col min="3" max="10" width="20.36328125" customWidth="1"/>
    <col min="11" max="11" width="20.36328125" style="23" customWidth="1"/>
    <col min="12" max="12" width="2.26953125" customWidth="1"/>
    <col min="13" max="13" width="74.08984375" customWidth="1"/>
    <col min="14" max="14" width="2.26953125" customWidth="1"/>
    <col min="15" max="15" width="74.08984375" style="52" customWidth="1"/>
    <col min="16" max="17" width="27" style="128" customWidth="1"/>
  </cols>
  <sheetData>
    <row r="1" spans="2:17" ht="12.75" x14ac:dyDescent="0.2">
      <c r="B1" s="20"/>
      <c r="C1" s="45"/>
      <c r="D1" s="45"/>
      <c r="E1" s="45"/>
      <c r="F1" s="45"/>
      <c r="G1" s="45"/>
      <c r="H1" s="45"/>
      <c r="I1" s="45"/>
      <c r="J1" s="45"/>
      <c r="K1" s="21"/>
    </row>
    <row r="2" spans="2:17" ht="12.75" x14ac:dyDescent="0.2">
      <c r="B2" s="24" t="s">
        <v>45</v>
      </c>
      <c r="C2" s="25"/>
      <c r="D2" s="26"/>
      <c r="E2" s="26"/>
      <c r="F2" s="26"/>
      <c r="G2" s="26"/>
      <c r="H2" s="26"/>
      <c r="I2" s="26"/>
      <c r="J2" s="26"/>
      <c r="K2" s="26"/>
    </row>
    <row r="3" spans="2:17" ht="12.75" x14ac:dyDescent="0.2">
      <c r="B3" s="5"/>
    </row>
    <row r="4" spans="2:17" ht="17.399999999999999" x14ac:dyDescent="0.2">
      <c r="B4" s="22" t="s">
        <v>44</v>
      </c>
      <c r="D4" s="45"/>
      <c r="E4" s="45"/>
    </row>
    <row r="6" spans="2:17" ht="12.75" x14ac:dyDescent="0.2">
      <c r="B6" s="27" t="s">
        <v>46</v>
      </c>
      <c r="C6" s="150"/>
      <c r="D6" s="150"/>
      <c r="J6" s="26"/>
      <c r="K6" s="26"/>
    </row>
    <row r="7" spans="2:17" ht="12.75" x14ac:dyDescent="0.2">
      <c r="B7" s="27" t="s">
        <v>47</v>
      </c>
      <c r="C7" s="150"/>
      <c r="D7" s="150"/>
      <c r="J7" s="26"/>
      <c r="K7" s="26"/>
    </row>
    <row r="8" spans="2:17" ht="12.75" x14ac:dyDescent="0.2">
      <c r="B8" s="27" t="s">
        <v>48</v>
      </c>
      <c r="C8" s="150"/>
      <c r="D8" s="150"/>
      <c r="J8" s="26"/>
      <c r="K8" s="26"/>
    </row>
    <row r="9" spans="2:17" ht="12.75" x14ac:dyDescent="0.2">
      <c r="B9" s="27" t="s">
        <v>49</v>
      </c>
      <c r="C9" s="150"/>
      <c r="D9" s="150"/>
      <c r="J9" s="26"/>
      <c r="K9" s="26"/>
    </row>
    <row r="10" spans="2:17" ht="12.75" x14ac:dyDescent="0.2">
      <c r="P10" s="129"/>
    </row>
    <row r="11" spans="2:17" ht="27" customHeight="1" x14ac:dyDescent="0.2">
      <c r="C11" s="151" t="s">
        <v>50</v>
      </c>
      <c r="D11" s="152"/>
      <c r="E11" s="152"/>
      <c r="F11" s="152"/>
      <c r="G11" s="152"/>
      <c r="H11" s="152"/>
      <c r="I11" s="152"/>
      <c r="J11" s="152"/>
      <c r="K11" s="153"/>
      <c r="P11" s="130"/>
    </row>
    <row r="12" spans="2:17" ht="51" customHeight="1" x14ac:dyDescent="0.2">
      <c r="B12" s="28"/>
      <c r="C12" s="29" t="s">
        <v>51</v>
      </c>
      <c r="D12" s="29" t="s">
        <v>52</v>
      </c>
      <c r="E12" s="29" t="s">
        <v>53</v>
      </c>
      <c r="F12" s="29" t="s">
        <v>54</v>
      </c>
      <c r="G12" s="29" t="s">
        <v>55</v>
      </c>
      <c r="H12" s="29" t="s">
        <v>56</v>
      </c>
      <c r="I12" s="29" t="s">
        <v>57</v>
      </c>
      <c r="J12" s="29" t="s">
        <v>58</v>
      </c>
      <c r="K12" s="30" t="s">
        <v>59</v>
      </c>
      <c r="M12" s="31" t="s">
        <v>60</v>
      </c>
      <c r="O12" s="71" t="s">
        <v>61</v>
      </c>
      <c r="P12" s="130" t="str">
        <f>HYPERLINK("#'Uitwerking kostenposten'!"&amp;ADDRESS(MATCH("*Algemene uitgangspunten voor alle kostenposten*",'Uitwerking kostenposten'!$B$1:$B$1000,0),1),"Uitwerking kostenposten - 
Algemene uitgangspunten voor alle kostenposten")</f>
        <v>Uitwerking kostenposten - 
Algemene uitgangspunten voor alle kostenposten</v>
      </c>
    </row>
    <row r="13" spans="2:17" ht="12.75" x14ac:dyDescent="0.2">
      <c r="C13" s="28"/>
      <c r="D13" s="32"/>
      <c r="E13" s="32"/>
      <c r="F13" s="32"/>
      <c r="G13" s="32"/>
      <c r="H13" s="32"/>
      <c r="I13" s="32"/>
      <c r="J13" s="32"/>
      <c r="K13" s="32"/>
      <c r="P13" s="132" t="str">
        <f>HYPERLINK("#'Uitwerking kostenposten'!"&amp;ADDRESS(MATCH("*Niet-subsidiabele kosten (altijd uitgesloten, ongeacht kostencategorie)*",'Uitwerking kostenposten'!$B$1:$B$1000,0),1),"Niet-subsidiabele kosten (altijd uitgesloten, ongeacht kostencategorie)")</f>
        <v>Niet-subsidiabele kosten (altijd uitgesloten, ongeacht kostencategorie)</v>
      </c>
    </row>
    <row r="14" spans="2:17" s="35" customFormat="1" ht="12.75" x14ac:dyDescent="0.2">
      <c r="B14" s="33" t="s">
        <v>62</v>
      </c>
      <c r="C14" s="34" t="s">
        <v>63</v>
      </c>
      <c r="D14" s="34" t="s">
        <v>63</v>
      </c>
      <c r="E14" s="34" t="s">
        <v>63</v>
      </c>
      <c r="F14" s="34" t="s">
        <v>63</v>
      </c>
      <c r="G14" s="34" t="s">
        <v>63</v>
      </c>
      <c r="H14" s="34" t="s">
        <v>63</v>
      </c>
      <c r="I14" s="34" t="s">
        <v>63</v>
      </c>
      <c r="J14" s="34" t="s">
        <v>63</v>
      </c>
      <c r="K14" s="34" t="s">
        <v>63</v>
      </c>
      <c r="M14" s="147" t="s">
        <v>64</v>
      </c>
      <c r="O14" s="72"/>
      <c r="P14" s="133"/>
      <c r="Q14" s="133"/>
    </row>
    <row r="15" spans="2:17" ht="110.25" customHeight="1" x14ac:dyDescent="0.2">
      <c r="B15" s="79" t="s">
        <v>65</v>
      </c>
      <c r="C15" s="110">
        <v>0</v>
      </c>
      <c r="D15" s="110">
        <v>0</v>
      </c>
      <c r="E15" s="110">
        <v>0</v>
      </c>
      <c r="F15" s="110">
        <v>0</v>
      </c>
      <c r="G15" s="110">
        <v>0</v>
      </c>
      <c r="H15" s="110">
        <v>0</v>
      </c>
      <c r="I15" s="110">
        <v>0</v>
      </c>
      <c r="J15" s="110">
        <v>0</v>
      </c>
      <c r="K15" s="111">
        <f>SUM(C15:J15)</f>
        <v>0</v>
      </c>
      <c r="L15" s="45"/>
      <c r="M15" s="61"/>
      <c r="N15" s="45"/>
      <c r="O15" s="73" t="s">
        <v>66</v>
      </c>
      <c r="P15" s="131" t="str">
        <f>HYPERLINK("#'Uitwerking kostenposten'!"&amp;ADDRESS(MATCH("*Hoofdcategorie 1*",'Uitwerking kostenposten'!$B$1:$B$1000,0),1),"Hoofdcategorie 1 – Personeel (Wetenschappelijk en Ondersteunend)")</f>
        <v>Hoofdcategorie 1 – Personeel (Wetenschappelijk en Ondersteunend)</v>
      </c>
    </row>
    <row r="16" spans="2:17" ht="110.25" customHeight="1" x14ac:dyDescent="0.2">
      <c r="B16" s="79" t="s">
        <v>67</v>
      </c>
      <c r="C16" s="110">
        <v>0</v>
      </c>
      <c r="D16" s="110">
        <v>0</v>
      </c>
      <c r="E16" s="110">
        <v>0</v>
      </c>
      <c r="F16" s="110">
        <v>0</v>
      </c>
      <c r="G16" s="110">
        <v>0</v>
      </c>
      <c r="H16" s="110">
        <v>0</v>
      </c>
      <c r="I16" s="110">
        <v>0</v>
      </c>
      <c r="J16" s="110">
        <v>0</v>
      </c>
      <c r="K16" s="111">
        <f t="shared" ref="K16:K20" si="0">SUM(C16:J16)</f>
        <v>0</v>
      </c>
      <c r="L16" s="45"/>
      <c r="M16" s="61"/>
      <c r="N16" s="45"/>
      <c r="O16" s="73" t="s">
        <v>68</v>
      </c>
    </row>
    <row r="17" spans="2:17" ht="110.25" customHeight="1" x14ac:dyDescent="0.2">
      <c r="B17" s="79" t="s">
        <v>69</v>
      </c>
      <c r="C17" s="110">
        <v>0</v>
      </c>
      <c r="D17" s="110">
        <v>0</v>
      </c>
      <c r="E17" s="110">
        <v>0</v>
      </c>
      <c r="F17" s="110">
        <v>0</v>
      </c>
      <c r="G17" s="110">
        <v>0</v>
      </c>
      <c r="H17" s="110">
        <v>0</v>
      </c>
      <c r="I17" s="110">
        <v>0</v>
      </c>
      <c r="J17" s="110">
        <v>0</v>
      </c>
      <c r="K17" s="111">
        <f t="shared" si="0"/>
        <v>0</v>
      </c>
      <c r="L17" s="45"/>
      <c r="M17" s="61"/>
      <c r="N17" s="45"/>
      <c r="O17" s="73" t="s">
        <v>70</v>
      </c>
    </row>
    <row r="18" spans="2:17" ht="110.25" customHeight="1" x14ac:dyDescent="0.2">
      <c r="B18" s="79" t="s">
        <v>71</v>
      </c>
      <c r="C18" s="110">
        <v>0</v>
      </c>
      <c r="D18" s="110">
        <v>0</v>
      </c>
      <c r="E18" s="110">
        <v>0</v>
      </c>
      <c r="F18" s="110">
        <v>0</v>
      </c>
      <c r="G18" s="110">
        <v>0</v>
      </c>
      <c r="H18" s="110">
        <v>0</v>
      </c>
      <c r="I18" s="110">
        <v>0</v>
      </c>
      <c r="J18" s="110">
        <v>0</v>
      </c>
      <c r="K18" s="111">
        <f t="shared" si="0"/>
        <v>0</v>
      </c>
      <c r="L18" s="45"/>
      <c r="M18" s="61"/>
      <c r="N18" s="45"/>
      <c r="O18" s="73" t="s">
        <v>72</v>
      </c>
    </row>
    <row r="19" spans="2:17" ht="110.25" customHeight="1" x14ac:dyDescent="0.2">
      <c r="B19" s="79" t="s">
        <v>73</v>
      </c>
      <c r="C19" s="110">
        <v>0</v>
      </c>
      <c r="D19" s="110">
        <v>0</v>
      </c>
      <c r="E19" s="110">
        <v>0</v>
      </c>
      <c r="F19" s="110">
        <v>0</v>
      </c>
      <c r="G19" s="110">
        <v>0</v>
      </c>
      <c r="H19" s="110">
        <v>0</v>
      </c>
      <c r="I19" s="110">
        <v>0</v>
      </c>
      <c r="J19" s="110">
        <v>0</v>
      </c>
      <c r="K19" s="111">
        <f t="shared" si="0"/>
        <v>0</v>
      </c>
      <c r="L19" s="45"/>
      <c r="M19" s="61"/>
      <c r="N19" s="45"/>
      <c r="O19" s="73" t="s">
        <v>74</v>
      </c>
    </row>
    <row r="20" spans="2:17" ht="110.25" customHeight="1" x14ac:dyDescent="0.2">
      <c r="B20" s="79" t="s">
        <v>75</v>
      </c>
      <c r="C20" s="110">
        <v>0</v>
      </c>
      <c r="D20" s="110">
        <v>0</v>
      </c>
      <c r="E20" s="110">
        <v>0</v>
      </c>
      <c r="F20" s="110">
        <v>0</v>
      </c>
      <c r="G20" s="110">
        <v>0</v>
      </c>
      <c r="H20" s="110">
        <v>0</v>
      </c>
      <c r="I20" s="110">
        <v>0</v>
      </c>
      <c r="J20" s="110">
        <v>0</v>
      </c>
      <c r="K20" s="111">
        <f t="shared" si="0"/>
        <v>0</v>
      </c>
      <c r="L20" s="45"/>
      <c r="M20" s="61"/>
      <c r="N20" s="45"/>
      <c r="O20" s="73" t="s">
        <v>76</v>
      </c>
    </row>
    <row r="21" spans="2:17" s="35" customFormat="1" ht="12.75" x14ac:dyDescent="0.2">
      <c r="B21" s="80" t="s">
        <v>77</v>
      </c>
      <c r="C21" s="112">
        <f t="shared" ref="C21:K21" si="1">SUM(C15:C20)</f>
        <v>0</v>
      </c>
      <c r="D21" s="112">
        <f t="shared" si="1"/>
        <v>0</v>
      </c>
      <c r="E21" s="112">
        <f t="shared" si="1"/>
        <v>0</v>
      </c>
      <c r="F21" s="112">
        <f t="shared" si="1"/>
        <v>0</v>
      </c>
      <c r="G21" s="112">
        <f t="shared" si="1"/>
        <v>0</v>
      </c>
      <c r="H21" s="112">
        <f t="shared" si="1"/>
        <v>0</v>
      </c>
      <c r="I21" s="112">
        <f t="shared" si="1"/>
        <v>0</v>
      </c>
      <c r="J21" s="112">
        <f t="shared" si="1"/>
        <v>0</v>
      </c>
      <c r="K21" s="112">
        <f t="shared" si="1"/>
        <v>0</v>
      </c>
      <c r="L21" s="38"/>
      <c r="M21" s="38"/>
      <c r="N21" s="38"/>
      <c r="O21" s="74"/>
      <c r="P21" s="133"/>
      <c r="Q21" s="133"/>
    </row>
    <row r="22" spans="2:17" ht="12.75" x14ac:dyDescent="0.2">
      <c r="B22" s="45"/>
      <c r="C22" s="64"/>
      <c r="D22" s="32"/>
      <c r="E22" s="32"/>
      <c r="F22" s="32"/>
      <c r="G22" s="32"/>
      <c r="H22" s="32"/>
      <c r="I22" s="32"/>
      <c r="J22" s="32"/>
      <c r="K22" s="32"/>
      <c r="L22" s="45"/>
      <c r="M22" s="45"/>
      <c r="N22" s="45"/>
      <c r="O22" s="75"/>
    </row>
    <row r="23" spans="2:17" s="35" customFormat="1" ht="12.75" x14ac:dyDescent="0.2">
      <c r="B23" s="33" t="s">
        <v>78</v>
      </c>
      <c r="C23" s="64"/>
      <c r="D23" s="66"/>
      <c r="E23" s="66"/>
      <c r="F23" s="66"/>
      <c r="G23" s="66"/>
      <c r="H23" s="66"/>
      <c r="I23" s="66"/>
      <c r="J23" s="66"/>
      <c r="K23" s="66"/>
      <c r="L23" s="38"/>
      <c r="M23" s="45"/>
      <c r="N23" s="38"/>
      <c r="O23" s="75"/>
      <c r="P23" s="133"/>
      <c r="Q23" s="133"/>
    </row>
    <row r="24" spans="2:17" ht="13.5" customHeight="1" x14ac:dyDescent="0.2">
      <c r="B24" s="48" t="s">
        <v>65</v>
      </c>
      <c r="C24" s="56">
        <f>(ROUND(C15,2)*SUMIFS('NFU Salarisschalen'!C:C,'NFU Salarisschalen'!$A:$A,$C$9,'NFU Salarisschalen'!$B:$B,$B24))</f>
        <v>0</v>
      </c>
      <c r="D24" s="56">
        <f>(ROUND(D15,2)*SUMIFS('NFU Salarisschalen'!D:D,'NFU Salarisschalen'!$A:$A,$C$9,'NFU Salarisschalen'!$B:$B,$B24))</f>
        <v>0</v>
      </c>
      <c r="E24" s="56">
        <f>(ROUND(E15,2)*SUMIFS('NFU Salarisschalen'!E:E,'NFU Salarisschalen'!$A:$A,$C$9,'NFU Salarisschalen'!$B:$B,$B24))</f>
        <v>0</v>
      </c>
      <c r="F24" s="56">
        <f>(ROUND(F15,2)*SUMIFS('NFU Salarisschalen'!F:F,'NFU Salarisschalen'!$A:$A,$C$9,'NFU Salarisschalen'!$B:$B,$B24))</f>
        <v>0</v>
      </c>
      <c r="G24" s="56">
        <f>(ROUND(G15,2)*SUMIFS('NFU Salarisschalen'!G:G,'NFU Salarisschalen'!$A:$A,$C$9,'NFU Salarisschalen'!$B:$B,$B24))</f>
        <v>0</v>
      </c>
      <c r="H24" s="56">
        <f>(ROUND(H15,2)*SUMIFS('NFU Salarisschalen'!H:H,'NFU Salarisschalen'!$A:$A,$C$9,'NFU Salarisschalen'!$B:$B,$B24))</f>
        <v>0</v>
      </c>
      <c r="I24" s="56">
        <f>(ROUND(I15,2)*SUMIFS('NFU Salarisschalen'!I:I,'NFU Salarisschalen'!$A:$A,$C$9,'NFU Salarisschalen'!$B:$B,$B24))</f>
        <v>0</v>
      </c>
      <c r="J24" s="56">
        <f>(ROUND(J15,2)*SUMIFS('NFU Salarisschalen'!J:J,'NFU Salarisschalen'!$A:$A,$C$9,'NFU Salarisschalen'!$B:$B,$B24))</f>
        <v>0</v>
      </c>
      <c r="K24" s="56">
        <f>SUM(C24:J24)</f>
        <v>0</v>
      </c>
      <c r="L24" s="45"/>
      <c r="M24" s="45"/>
      <c r="N24" s="45"/>
      <c r="O24" s="75"/>
    </row>
    <row r="25" spans="2:17" ht="13.5" customHeight="1" x14ac:dyDescent="0.2">
      <c r="B25" s="48" t="s">
        <v>67</v>
      </c>
      <c r="C25" s="56">
        <f>(ROUND(C16,2)*SUMIFS('NFU Salarisschalen'!C:C,'NFU Salarisschalen'!$A:$A,$C$9,'NFU Salarisschalen'!$B:$B,$B25))</f>
        <v>0</v>
      </c>
      <c r="D25" s="56">
        <f>(ROUND(D16,2)*SUMIFS('NFU Salarisschalen'!D:D,'NFU Salarisschalen'!$A:$A,$C$9,'NFU Salarisschalen'!$B:$B,$B25))</f>
        <v>0</v>
      </c>
      <c r="E25" s="56">
        <f>(ROUND(E16,2)*SUMIFS('NFU Salarisschalen'!E:E,'NFU Salarisschalen'!$A:$A,$C$9,'NFU Salarisschalen'!$B:$B,$B25))</f>
        <v>0</v>
      </c>
      <c r="F25" s="56">
        <f>(ROUND(F16,2)*SUMIFS('NFU Salarisschalen'!F:F,'NFU Salarisschalen'!$A:$A,$C$9,'NFU Salarisschalen'!$B:$B,$B25))</f>
        <v>0</v>
      </c>
      <c r="G25" s="56">
        <f>(ROUND(G16,2)*SUMIFS('NFU Salarisschalen'!G:G,'NFU Salarisschalen'!$A:$A,$C$9,'NFU Salarisschalen'!$B:$B,$B25))</f>
        <v>0</v>
      </c>
      <c r="H25" s="56">
        <f>(ROUND(H16,2)*SUMIFS('NFU Salarisschalen'!H:H,'NFU Salarisschalen'!$A:$A,$C$9,'NFU Salarisschalen'!$B:$B,$B25))</f>
        <v>0</v>
      </c>
      <c r="I25" s="56">
        <f>(ROUND(I16,2)*SUMIFS('NFU Salarisschalen'!I:I,'NFU Salarisschalen'!$A:$A,$C$9,'NFU Salarisschalen'!$B:$B,$B25))</f>
        <v>0</v>
      </c>
      <c r="J25" s="56">
        <f>(ROUND(J16,2)*SUMIFS('NFU Salarisschalen'!J:J,'NFU Salarisschalen'!$A:$A,$C$9,'NFU Salarisschalen'!$B:$B,$B25))</f>
        <v>0</v>
      </c>
      <c r="K25" s="56">
        <f t="shared" ref="K25:K29" si="2">SUM(C25:J25)</f>
        <v>0</v>
      </c>
      <c r="L25" s="45"/>
      <c r="M25" s="45"/>
      <c r="N25" s="45"/>
      <c r="O25" s="75"/>
    </row>
    <row r="26" spans="2:17" ht="13.5" customHeight="1" x14ac:dyDescent="0.2">
      <c r="B26" s="48" t="s">
        <v>69</v>
      </c>
      <c r="C26" s="56">
        <f>(ROUND(C17,2)*SUMIFS('NFU Salarisschalen'!C:C,'NFU Salarisschalen'!$A:$A,$C$9,'NFU Salarisschalen'!$B:$B,$B26))</f>
        <v>0</v>
      </c>
      <c r="D26" s="56">
        <f>(ROUND(D17,2)*SUMIFS('NFU Salarisschalen'!D:D,'NFU Salarisschalen'!$A:$A,$C$9,'NFU Salarisschalen'!$B:$B,$B26))</f>
        <v>0</v>
      </c>
      <c r="E26" s="56">
        <f>(ROUND(E17,2)*SUMIFS('NFU Salarisschalen'!E:E,'NFU Salarisschalen'!$A:$A,$C$9,'NFU Salarisschalen'!$B:$B,$B26))</f>
        <v>0</v>
      </c>
      <c r="F26" s="56">
        <f>(ROUND(F17,2)*SUMIFS('NFU Salarisschalen'!F:F,'NFU Salarisschalen'!$A:$A,$C$9,'NFU Salarisschalen'!$B:$B,$B26))</f>
        <v>0</v>
      </c>
      <c r="G26" s="56">
        <f>(ROUND(G17,2)*SUMIFS('NFU Salarisschalen'!G:G,'NFU Salarisschalen'!$A:$A,$C$9,'NFU Salarisschalen'!$B:$B,$B26))</f>
        <v>0</v>
      </c>
      <c r="H26" s="56">
        <f>(ROUND(H17,2)*SUMIFS('NFU Salarisschalen'!H:H,'NFU Salarisschalen'!$A:$A,$C$9,'NFU Salarisschalen'!$B:$B,$B26))</f>
        <v>0</v>
      </c>
      <c r="I26" s="56">
        <f>(ROUND(I17,2)*SUMIFS('NFU Salarisschalen'!I:I,'NFU Salarisschalen'!$A:$A,$C$9,'NFU Salarisschalen'!$B:$B,$B26))</f>
        <v>0</v>
      </c>
      <c r="J26" s="56">
        <f>(ROUND(J17,2)*SUMIFS('NFU Salarisschalen'!J:J,'NFU Salarisschalen'!$A:$A,$C$9,'NFU Salarisschalen'!$B:$B,$B26))</f>
        <v>0</v>
      </c>
      <c r="K26" s="56">
        <f t="shared" si="2"/>
        <v>0</v>
      </c>
      <c r="L26" s="45"/>
      <c r="M26" s="45"/>
      <c r="N26" s="45"/>
      <c r="O26" s="75"/>
    </row>
    <row r="27" spans="2:17" ht="13.5" customHeight="1" x14ac:dyDescent="0.2">
      <c r="B27" s="48" t="s">
        <v>71</v>
      </c>
      <c r="C27" s="56">
        <f>(ROUND(C18,2)*SUMIFS('NFU Salarisschalen'!C:C,'NFU Salarisschalen'!$A:$A,$C$9,'NFU Salarisschalen'!$B:$B,$B27))</f>
        <v>0</v>
      </c>
      <c r="D27" s="56">
        <f>(ROUND(D18,2)*SUMIFS('NFU Salarisschalen'!D:D,'NFU Salarisschalen'!$A:$A,$C$9,'NFU Salarisschalen'!$B:$B,$B27))</f>
        <v>0</v>
      </c>
      <c r="E27" s="56">
        <f>(ROUND(E18,2)*SUMIFS('NFU Salarisschalen'!E:E,'NFU Salarisschalen'!$A:$A,$C$9,'NFU Salarisschalen'!$B:$B,$B27))</f>
        <v>0</v>
      </c>
      <c r="F27" s="56">
        <f>(ROUND(F18,2)*SUMIFS('NFU Salarisschalen'!F:F,'NFU Salarisschalen'!$A:$A,$C$9,'NFU Salarisschalen'!$B:$B,$B27))</f>
        <v>0</v>
      </c>
      <c r="G27" s="56">
        <f>(ROUND(G18,2)*SUMIFS('NFU Salarisschalen'!G:G,'NFU Salarisschalen'!$A:$A,$C$9,'NFU Salarisschalen'!$B:$B,$B27))</f>
        <v>0</v>
      </c>
      <c r="H27" s="56">
        <f>(ROUND(H18,2)*SUMIFS('NFU Salarisschalen'!H:H,'NFU Salarisschalen'!$A:$A,$C$9,'NFU Salarisschalen'!$B:$B,$B27))</f>
        <v>0</v>
      </c>
      <c r="I27" s="56">
        <f>(ROUND(I18,2)*SUMIFS('NFU Salarisschalen'!I:I,'NFU Salarisschalen'!$A:$A,$C$9,'NFU Salarisschalen'!$B:$B,$B27))</f>
        <v>0</v>
      </c>
      <c r="J27" s="56">
        <f>(ROUND(J18,2)*SUMIFS('NFU Salarisschalen'!J:J,'NFU Salarisschalen'!$A:$A,$C$9,'NFU Salarisschalen'!$B:$B,$B27))</f>
        <v>0</v>
      </c>
      <c r="K27" s="56">
        <f t="shared" si="2"/>
        <v>0</v>
      </c>
      <c r="L27" s="45"/>
      <c r="M27" s="45"/>
      <c r="N27" s="45"/>
      <c r="O27" s="75"/>
    </row>
    <row r="28" spans="2:17" ht="13.5" customHeight="1" x14ac:dyDescent="0.2">
      <c r="B28" s="48" t="s">
        <v>73</v>
      </c>
      <c r="C28" s="56">
        <f>(ROUND(C19,2)*SUMIFS('NFU Salarisschalen'!C:C,'NFU Salarisschalen'!$A:$A,$C$9,'NFU Salarisschalen'!$B:$B,$B28))</f>
        <v>0</v>
      </c>
      <c r="D28" s="56">
        <f>(ROUND(D19,2)*SUMIFS('NFU Salarisschalen'!D:D,'NFU Salarisschalen'!$A:$A,$C$9,'NFU Salarisschalen'!$B:$B,$B28))</f>
        <v>0</v>
      </c>
      <c r="E28" s="56">
        <f>(ROUND(E19,2)*SUMIFS('NFU Salarisschalen'!E:E,'NFU Salarisschalen'!$A:$A,$C$9,'NFU Salarisschalen'!$B:$B,$B28))</f>
        <v>0</v>
      </c>
      <c r="F28" s="56">
        <f>(ROUND(F19,2)*SUMIFS('NFU Salarisschalen'!F:F,'NFU Salarisschalen'!$A:$A,$C$9,'NFU Salarisschalen'!$B:$B,$B28))</f>
        <v>0</v>
      </c>
      <c r="G28" s="56">
        <f>(ROUND(G19,2)*SUMIFS('NFU Salarisschalen'!G:G,'NFU Salarisschalen'!$A:$A,$C$9,'NFU Salarisschalen'!$B:$B,$B28))</f>
        <v>0</v>
      </c>
      <c r="H28" s="56">
        <f>(ROUND(H19,2)*SUMIFS('NFU Salarisschalen'!H:H,'NFU Salarisschalen'!$A:$A,$C$9,'NFU Salarisschalen'!$B:$B,$B28))</f>
        <v>0</v>
      </c>
      <c r="I28" s="56">
        <f>(ROUND(I19,2)*SUMIFS('NFU Salarisschalen'!I:I,'NFU Salarisschalen'!$A:$A,$C$9,'NFU Salarisschalen'!$B:$B,$B28))</f>
        <v>0</v>
      </c>
      <c r="J28" s="56">
        <f>(ROUND(J19,2)*SUMIFS('NFU Salarisschalen'!J:J,'NFU Salarisschalen'!$A:$A,$C$9,'NFU Salarisschalen'!$B:$B,$B28))</f>
        <v>0</v>
      </c>
      <c r="K28" s="56">
        <f t="shared" si="2"/>
        <v>0</v>
      </c>
      <c r="L28" s="45"/>
      <c r="M28" s="45"/>
      <c r="N28" s="45"/>
      <c r="O28" s="75"/>
    </row>
    <row r="29" spans="2:17" ht="13.5" customHeight="1" x14ac:dyDescent="0.2">
      <c r="B29" s="48" t="s">
        <v>75</v>
      </c>
      <c r="C29" s="56">
        <f>(ROUND(C20,2)*SUMIFS('NFU Salarisschalen'!C:C,'NFU Salarisschalen'!$A:$A,$C$9,'NFU Salarisschalen'!$B:$B,$B29))</f>
        <v>0</v>
      </c>
      <c r="D29" s="56">
        <f>(ROUND(D20,2)*SUMIFS('NFU Salarisschalen'!D:D,'NFU Salarisschalen'!$A:$A,$C$9,'NFU Salarisschalen'!$B:$B,$B29))</f>
        <v>0</v>
      </c>
      <c r="E29" s="56">
        <f>(ROUND(E20,2)*SUMIFS('NFU Salarisschalen'!E:E,'NFU Salarisschalen'!$A:$A,$C$9,'NFU Salarisschalen'!$B:$B,$B29))</f>
        <v>0</v>
      </c>
      <c r="F29" s="56">
        <f>(ROUND(F20,2)*SUMIFS('NFU Salarisschalen'!F:F,'NFU Salarisschalen'!$A:$A,$C$9,'NFU Salarisschalen'!$B:$B,$B29))</f>
        <v>0</v>
      </c>
      <c r="G29" s="56">
        <f>(ROUND(G20,2)*SUMIFS('NFU Salarisschalen'!G:G,'NFU Salarisschalen'!$A:$A,$C$9,'NFU Salarisschalen'!$B:$B,$B29))</f>
        <v>0</v>
      </c>
      <c r="H29" s="56">
        <f>(ROUND(H20,2)*SUMIFS('NFU Salarisschalen'!H:H,'NFU Salarisschalen'!$A:$A,$C$9,'NFU Salarisschalen'!$B:$B,$B29))</f>
        <v>0</v>
      </c>
      <c r="I29" s="56">
        <f>(ROUND(I20,2)*SUMIFS('NFU Salarisschalen'!I:I,'NFU Salarisschalen'!$A:$A,$C$9,'NFU Salarisschalen'!$B:$B,$B29))</f>
        <v>0</v>
      </c>
      <c r="J29" s="56">
        <f>(ROUND(J20,2)*SUMIFS('NFU Salarisschalen'!J:J,'NFU Salarisschalen'!$A:$A,$C$9,'NFU Salarisschalen'!$B:$B,$B29))</f>
        <v>0</v>
      </c>
      <c r="K29" s="56">
        <f t="shared" si="2"/>
        <v>0</v>
      </c>
      <c r="L29" s="45"/>
      <c r="M29" s="45"/>
      <c r="N29" s="45"/>
      <c r="O29" s="75"/>
    </row>
    <row r="30" spans="2:17" s="35" customFormat="1" x14ac:dyDescent="0.2">
      <c r="B30" s="80" t="s">
        <v>77</v>
      </c>
      <c r="C30" s="57">
        <f t="shared" ref="C30:J30" si="3">SUM(C24:C29)</f>
        <v>0</v>
      </c>
      <c r="D30" s="57">
        <f t="shared" si="3"/>
        <v>0</v>
      </c>
      <c r="E30" s="57">
        <f t="shared" si="3"/>
        <v>0</v>
      </c>
      <c r="F30" s="57">
        <f t="shared" si="3"/>
        <v>0</v>
      </c>
      <c r="G30" s="57">
        <f t="shared" si="3"/>
        <v>0</v>
      </c>
      <c r="H30" s="57">
        <f t="shared" si="3"/>
        <v>0</v>
      </c>
      <c r="I30" s="57">
        <f t="shared" si="3"/>
        <v>0</v>
      </c>
      <c r="J30" s="57">
        <f t="shared" si="3"/>
        <v>0</v>
      </c>
      <c r="K30" s="57">
        <f t="shared" ref="K30" si="4">SUM(K24:K29)</f>
        <v>0</v>
      </c>
      <c r="L30" s="38"/>
      <c r="M30" s="45"/>
      <c r="N30" s="38"/>
      <c r="O30" s="75"/>
      <c r="P30" s="133"/>
      <c r="Q30" s="133"/>
    </row>
    <row r="31" spans="2:17" s="35" customFormat="1" x14ac:dyDescent="0.2">
      <c r="B31" s="63"/>
      <c r="C31" s="105"/>
      <c r="D31" s="38"/>
      <c r="E31" s="38"/>
      <c r="F31" s="38"/>
      <c r="G31" s="38"/>
      <c r="H31" s="38"/>
      <c r="I31" s="38"/>
      <c r="J31" s="38"/>
      <c r="K31" s="39"/>
      <c r="L31" s="38"/>
      <c r="M31" s="38"/>
      <c r="N31" s="38"/>
      <c r="O31" s="74"/>
      <c r="P31" s="133"/>
      <c r="Q31" s="133"/>
    </row>
    <row r="32" spans="2:17" s="35" customFormat="1" x14ac:dyDescent="0.2">
      <c r="B32" s="106" t="s">
        <v>79</v>
      </c>
      <c r="C32" s="6">
        <f>SUM(C15:C17)*750</f>
        <v>0</v>
      </c>
      <c r="D32" s="6">
        <f t="shared" ref="D32:J32" si="5">SUM(D15:D17)*750</f>
        <v>0</v>
      </c>
      <c r="E32" s="6">
        <f t="shared" si="5"/>
        <v>0</v>
      </c>
      <c r="F32" s="6">
        <f t="shared" si="5"/>
        <v>0</v>
      </c>
      <c r="G32" s="6">
        <f t="shared" si="5"/>
        <v>0</v>
      </c>
      <c r="H32" s="6">
        <f t="shared" si="5"/>
        <v>0</v>
      </c>
      <c r="I32" s="6">
        <f t="shared" si="5"/>
        <v>0</v>
      </c>
      <c r="J32" s="6">
        <f t="shared" si="5"/>
        <v>0</v>
      </c>
      <c r="K32" s="6">
        <f>SUM(C32:J32)</f>
        <v>0</v>
      </c>
      <c r="L32" s="38"/>
      <c r="M32" s="38"/>
      <c r="N32" s="45"/>
      <c r="O32" s="74"/>
      <c r="P32" s="127" t="str">
        <f>HYPERLINK("#'Uitwerking kostenposten'!"&amp;ADDRESS(MATCH("*Hoofdcategorie 2*",'Uitwerking kostenposten'!$B$1:$B$1000,0),1),"Hoofdcategorie 2 – Aanvullend Persoonlijk Budget (t.b.v. onderzoeksprojecten)")</f>
        <v>Hoofdcategorie 2 – Aanvullend Persoonlijk Budget (t.b.v. onderzoeksprojecten)</v>
      </c>
      <c r="Q32" s="133"/>
    </row>
    <row r="33" spans="2:17" s="35" customFormat="1" x14ac:dyDescent="0.2">
      <c r="B33" s="63"/>
      <c r="C33" s="38"/>
      <c r="D33" s="38"/>
      <c r="E33" s="38"/>
      <c r="F33" s="38"/>
      <c r="G33" s="38"/>
      <c r="H33" s="38"/>
      <c r="I33" s="38"/>
      <c r="J33" s="38"/>
      <c r="K33" s="39"/>
      <c r="L33" s="38"/>
      <c r="M33" s="38"/>
      <c r="N33" s="38"/>
      <c r="O33" s="74"/>
      <c r="P33" s="133"/>
      <c r="Q33" s="133"/>
    </row>
    <row r="34" spans="2:17" s="35" customFormat="1" x14ac:dyDescent="0.2">
      <c r="B34" s="65" t="s">
        <v>80</v>
      </c>
      <c r="C34" s="39"/>
      <c r="D34" s="39"/>
      <c r="E34" s="39"/>
      <c r="F34" s="39"/>
      <c r="G34" s="39"/>
      <c r="H34" s="39"/>
      <c r="I34" s="39"/>
      <c r="J34" s="39"/>
      <c r="K34" s="39"/>
      <c r="L34" s="38"/>
      <c r="M34" s="38"/>
      <c r="N34" s="38"/>
      <c r="O34" s="74"/>
      <c r="P34" s="133"/>
      <c r="Q34" s="133"/>
    </row>
    <row r="35" spans="2:17" ht="192.75" customHeight="1" x14ac:dyDescent="0.2">
      <c r="B35" s="81" t="s">
        <v>81</v>
      </c>
      <c r="C35" s="2">
        <v>0</v>
      </c>
      <c r="D35" s="2">
        <v>0</v>
      </c>
      <c r="E35" s="2">
        <v>0</v>
      </c>
      <c r="F35" s="2">
        <v>0</v>
      </c>
      <c r="G35" s="2">
        <v>0</v>
      </c>
      <c r="H35" s="2">
        <v>0</v>
      </c>
      <c r="I35" s="2">
        <v>0</v>
      </c>
      <c r="J35" s="2">
        <v>0</v>
      </c>
      <c r="K35" s="1">
        <f t="shared" ref="K35:K40" si="6">SUM(C35:J35)</f>
        <v>0</v>
      </c>
      <c r="L35" s="45"/>
      <c r="M35" s="61"/>
      <c r="N35" s="45"/>
      <c r="O35" s="73" t="s">
        <v>82</v>
      </c>
      <c r="P35" s="131" t="str">
        <f>HYPERLINK("#'Uitwerking kostenposten'!"&amp;ADDRESS(MATCH("*Subcategorie 3.1 – Laboratoriummiddelen*",'Uitwerking kostenposten'!$B$1:$B$1000,0),1),"Subcategorie 3.1 – Laboratoriummiddelen en overige Project gerelateerde kosten")</f>
        <v>Subcategorie 3.1 – Laboratoriummiddelen en overige Project gerelateerde kosten</v>
      </c>
      <c r="Q35" s="131" t="str">
        <f>HYPERLINK("#'Uitwerking kostenposten'!"&amp;ADDRESS(MATCH("*Subcategorie 3.1 – Overige*",'Uitwerking kostenposten'!$B$1:$B$1000,0),1),"Subcategorie 3.1 – Overige Project gerelateerde kosten")</f>
        <v>Subcategorie 3.1 – Overige Project gerelateerde kosten</v>
      </c>
    </row>
    <row r="36" spans="2:17" ht="192.75" customHeight="1" x14ac:dyDescent="0.2">
      <c r="B36" s="81" t="s">
        <v>83</v>
      </c>
      <c r="C36" s="2">
        <v>0</v>
      </c>
      <c r="D36" s="2">
        <v>0</v>
      </c>
      <c r="E36" s="2">
        <v>0</v>
      </c>
      <c r="F36" s="2">
        <v>0</v>
      </c>
      <c r="G36" s="2">
        <v>0</v>
      </c>
      <c r="H36" s="2">
        <v>0</v>
      </c>
      <c r="I36" s="2">
        <v>0</v>
      </c>
      <c r="J36" s="2">
        <v>0</v>
      </c>
      <c r="K36" s="1">
        <f t="shared" si="6"/>
        <v>0</v>
      </c>
      <c r="L36" s="45"/>
      <c r="M36" s="61"/>
      <c r="N36" s="45"/>
      <c r="O36" s="73" t="s">
        <v>84</v>
      </c>
      <c r="P36" s="131" t="str">
        <f>HYPERLINK("#'Uitwerking kostenposten'!"&amp;ADDRESS(MATCH("*Subcategorie 3.2*",'Uitwerking kostenposten'!$B$1:$B$1000,0),1),"Subcategorie 3.2 – Overige Labmiddelen")</f>
        <v>Subcategorie 3.2 – Overige Labmiddelen</v>
      </c>
    </row>
    <row r="37" spans="2:17" ht="192.75" customHeight="1" x14ac:dyDescent="0.2">
      <c r="B37" s="81" t="s">
        <v>85</v>
      </c>
      <c r="C37" s="2">
        <v>0</v>
      </c>
      <c r="D37" s="2">
        <v>0</v>
      </c>
      <c r="E37" s="2">
        <v>0</v>
      </c>
      <c r="F37" s="2">
        <v>0</v>
      </c>
      <c r="G37" s="2">
        <v>0</v>
      </c>
      <c r="H37" s="2">
        <v>0</v>
      </c>
      <c r="I37" s="2">
        <v>0</v>
      </c>
      <c r="J37" s="2">
        <v>0</v>
      </c>
      <c r="K37" s="1">
        <f t="shared" si="6"/>
        <v>0</v>
      </c>
      <c r="L37" s="45"/>
      <c r="M37" s="61"/>
      <c r="N37" s="45"/>
      <c r="O37" s="73" t="s">
        <v>86</v>
      </c>
      <c r="P37" s="131" t="str">
        <f>HYPERLINK("#'Uitwerking kostenposten'!"&amp;ADDRESS(MATCH("*Subcategorie 3.3*",'Uitwerking kostenposten'!$B$1:$B$1000,0),1),"Subcategorie 3.3 – Proefdieren")</f>
        <v>Subcategorie 3.3 – Proefdieren</v>
      </c>
    </row>
    <row r="38" spans="2:17" ht="192.75" customHeight="1" x14ac:dyDescent="0.2">
      <c r="B38" s="81" t="s">
        <v>87</v>
      </c>
      <c r="C38" s="2">
        <v>0</v>
      </c>
      <c r="D38" s="2">
        <v>0</v>
      </c>
      <c r="E38" s="2">
        <v>0</v>
      </c>
      <c r="F38" s="2">
        <v>0</v>
      </c>
      <c r="G38" s="2">
        <v>0</v>
      </c>
      <c r="H38" s="2">
        <v>0</v>
      </c>
      <c r="I38" s="2">
        <v>0</v>
      </c>
      <c r="J38" s="2">
        <v>0</v>
      </c>
      <c r="K38" s="1">
        <f t="shared" si="6"/>
        <v>0</v>
      </c>
      <c r="L38" s="45"/>
      <c r="M38" s="61"/>
      <c r="N38" s="45"/>
      <c r="O38" s="73" t="s">
        <v>88</v>
      </c>
      <c r="P38" s="131" t="str">
        <f>HYPERLINK("#'Uitwerking kostenposten'!"&amp;ADDRESS(MATCH("*Subcategorie 3.4*",'Uitwerking kostenposten'!$B$1:$B$1000,0),1),"Subcategorie 3.4 – Bijeenkomsten en Reiskosten")</f>
        <v>Subcategorie 3.4 – Bijeenkomsten en Reiskosten</v>
      </c>
    </row>
    <row r="39" spans="2:17" ht="192.75" customHeight="1" x14ac:dyDescent="0.2">
      <c r="B39" s="81" t="s">
        <v>89</v>
      </c>
      <c r="C39" s="2">
        <v>0</v>
      </c>
      <c r="D39" s="2">
        <v>0</v>
      </c>
      <c r="E39" s="2">
        <v>0</v>
      </c>
      <c r="F39" s="2">
        <v>0</v>
      </c>
      <c r="G39" s="2">
        <v>0</v>
      </c>
      <c r="H39" s="2">
        <v>0</v>
      </c>
      <c r="I39" s="2">
        <v>0</v>
      </c>
      <c r="J39" s="2">
        <v>0</v>
      </c>
      <c r="K39" s="1">
        <f t="shared" si="6"/>
        <v>0</v>
      </c>
      <c r="L39" s="45"/>
      <c r="M39" s="61"/>
      <c r="N39" s="45"/>
      <c r="O39" s="73" t="s">
        <v>90</v>
      </c>
      <c r="P39" s="131" t="str">
        <f>HYPERLINK("#'Uitwerking kostenposten'!"&amp;ADDRESS(MATCH("*Subcategorie 3.5 – Interne*",'Uitwerking kostenposten'!$B$1:$B$1000,0),1),"Subcategorie 3.5 – Interne service verlenende partij en intern inclusiecentrum")</f>
        <v>Subcategorie 3.5 – Interne service verlenende partij en intern inclusiecentrum</v>
      </c>
    </row>
    <row r="40" spans="2:17" ht="192.75" customHeight="1" x14ac:dyDescent="0.2">
      <c r="B40" s="81" t="s">
        <v>91</v>
      </c>
      <c r="C40" s="2">
        <v>0</v>
      </c>
      <c r="D40" s="2">
        <v>0</v>
      </c>
      <c r="E40" s="2">
        <v>0</v>
      </c>
      <c r="F40" s="2">
        <v>0</v>
      </c>
      <c r="G40" s="2">
        <v>0</v>
      </c>
      <c r="H40" s="2">
        <v>0</v>
      </c>
      <c r="I40" s="2">
        <v>0</v>
      </c>
      <c r="J40" s="2">
        <v>0</v>
      </c>
      <c r="K40" s="1">
        <f t="shared" si="6"/>
        <v>0</v>
      </c>
      <c r="L40" s="45"/>
      <c r="M40" s="61"/>
      <c r="N40" s="45"/>
      <c r="O40" s="73" t="s">
        <v>92</v>
      </c>
      <c r="P40" s="131" t="str">
        <f>HYPERLINK("#'Uitwerking kostenposten'!"&amp;ADDRESS(MATCH("*Subcategorie 3.6*",'Uitwerking kostenposten'!$B$1:$B$1000,0),1),"Subcategorie 3.6 – Overig")</f>
        <v>Subcategorie 3.6 – Overig</v>
      </c>
    </row>
    <row r="41" spans="2:17" s="35" customFormat="1" x14ac:dyDescent="0.2">
      <c r="B41" s="82" t="s">
        <v>93</v>
      </c>
      <c r="C41" s="6">
        <f t="shared" ref="C41:K41" si="7">SUM(C35:C40)</f>
        <v>0</v>
      </c>
      <c r="D41" s="6">
        <f t="shared" si="7"/>
        <v>0</v>
      </c>
      <c r="E41" s="6">
        <f t="shared" si="7"/>
        <v>0</v>
      </c>
      <c r="F41" s="6">
        <f t="shared" si="7"/>
        <v>0</v>
      </c>
      <c r="G41" s="6">
        <f t="shared" si="7"/>
        <v>0</v>
      </c>
      <c r="H41" s="6">
        <f t="shared" si="7"/>
        <v>0</v>
      </c>
      <c r="I41" s="6">
        <f t="shared" si="7"/>
        <v>0</v>
      </c>
      <c r="J41" s="6">
        <f t="shared" si="7"/>
        <v>0</v>
      </c>
      <c r="K41" s="6">
        <f t="shared" si="7"/>
        <v>0</v>
      </c>
      <c r="L41" s="38"/>
      <c r="M41" s="38"/>
      <c r="N41" s="38"/>
      <c r="O41" s="74"/>
      <c r="P41" s="133"/>
      <c r="Q41" s="133"/>
    </row>
    <row r="42" spans="2:17" s="35" customFormat="1" x14ac:dyDescent="0.2">
      <c r="B42" s="63"/>
      <c r="C42" s="39"/>
      <c r="D42" s="39"/>
      <c r="E42" s="39"/>
      <c r="F42" s="39"/>
      <c r="G42" s="39"/>
      <c r="H42" s="39"/>
      <c r="I42" s="39"/>
      <c r="J42" s="39"/>
      <c r="K42" s="39"/>
      <c r="L42" s="38"/>
      <c r="M42" s="38"/>
      <c r="N42" s="38"/>
      <c r="O42" s="74"/>
      <c r="P42" s="133"/>
      <c r="Q42" s="133"/>
    </row>
    <row r="43" spans="2:17" s="35" customFormat="1" x14ac:dyDescent="0.2">
      <c r="B43" s="65" t="s">
        <v>94</v>
      </c>
      <c r="C43" s="40"/>
      <c r="D43" s="40"/>
      <c r="E43" s="40"/>
      <c r="F43" s="40"/>
      <c r="G43" s="40"/>
      <c r="H43" s="40"/>
      <c r="I43" s="40"/>
      <c r="J43" s="40"/>
      <c r="K43" s="39"/>
      <c r="L43" s="38"/>
      <c r="M43" s="38"/>
      <c r="N43" s="38"/>
      <c r="O43" s="74"/>
      <c r="P43" s="133"/>
      <c r="Q43" s="133"/>
    </row>
    <row r="44" spans="2:17" ht="143.4" customHeight="1" x14ac:dyDescent="0.2">
      <c r="B44" s="83" t="s">
        <v>95</v>
      </c>
      <c r="C44" s="2">
        <v>0</v>
      </c>
      <c r="D44" s="2">
        <v>0</v>
      </c>
      <c r="E44" s="2">
        <v>0</v>
      </c>
      <c r="F44" s="2">
        <v>0</v>
      </c>
      <c r="G44" s="2">
        <v>0</v>
      </c>
      <c r="H44" s="2">
        <v>0</v>
      </c>
      <c r="I44" s="2">
        <v>0</v>
      </c>
      <c r="J44" s="2">
        <v>0</v>
      </c>
      <c r="K44" s="1">
        <f t="shared" ref="K44:K56" si="8">SUM(C44:J44)</f>
        <v>0</v>
      </c>
      <c r="L44" s="45"/>
      <c r="M44" s="61"/>
      <c r="N44" s="45"/>
      <c r="O44" s="73" t="s">
        <v>96</v>
      </c>
      <c r="P44" s="131" t="str">
        <f>HYPERLINK("#'Uitwerking kostenposten'!"&amp;ADDRESS(MATCH("*Hoofdcategorie 4 – Externe*",'Uitwerking kostenposten'!$B$1:$B$1000,0),1),"Hoofdcategorie 4 – Externe service verlenende partij en extern inclusiecentrum")</f>
        <v>Hoofdcategorie 4 – Externe service verlenende partij en extern inclusiecentrum</v>
      </c>
    </row>
    <row r="45" spans="2:17" ht="143.4" customHeight="1" x14ac:dyDescent="0.2">
      <c r="B45" s="83" t="s">
        <v>95</v>
      </c>
      <c r="C45" s="2">
        <v>0</v>
      </c>
      <c r="D45" s="2">
        <v>0</v>
      </c>
      <c r="E45" s="2">
        <v>0</v>
      </c>
      <c r="F45" s="2">
        <v>0</v>
      </c>
      <c r="G45" s="2">
        <v>0</v>
      </c>
      <c r="H45" s="2">
        <v>0</v>
      </c>
      <c r="I45" s="2">
        <v>0</v>
      </c>
      <c r="J45" s="2">
        <v>0</v>
      </c>
      <c r="K45" s="1">
        <f t="shared" si="8"/>
        <v>0</v>
      </c>
      <c r="L45" s="45"/>
      <c r="M45" s="61"/>
      <c r="N45" s="45"/>
      <c r="O45" s="73" t="s">
        <v>97</v>
      </c>
    </row>
    <row r="46" spans="2:17" x14ac:dyDescent="0.2">
      <c r="B46" s="83" t="s">
        <v>95</v>
      </c>
      <c r="C46" s="2">
        <v>0</v>
      </c>
      <c r="D46" s="2">
        <v>0</v>
      </c>
      <c r="E46" s="2">
        <v>0</v>
      </c>
      <c r="F46" s="2">
        <v>0</v>
      </c>
      <c r="G46" s="2">
        <v>0</v>
      </c>
      <c r="H46" s="2">
        <v>0</v>
      </c>
      <c r="I46" s="2">
        <v>0</v>
      </c>
      <c r="J46" s="2">
        <v>0</v>
      </c>
      <c r="K46" s="1">
        <f t="shared" si="8"/>
        <v>0</v>
      </c>
      <c r="L46" s="45"/>
      <c r="M46" s="61"/>
      <c r="N46" s="45"/>
      <c r="O46" s="73"/>
    </row>
    <row r="47" spans="2:17" x14ac:dyDescent="0.2">
      <c r="B47" s="83" t="s">
        <v>95</v>
      </c>
      <c r="C47" s="2">
        <v>0</v>
      </c>
      <c r="D47" s="2">
        <v>0</v>
      </c>
      <c r="E47" s="2">
        <v>0</v>
      </c>
      <c r="F47" s="2">
        <v>0</v>
      </c>
      <c r="G47" s="2">
        <v>0</v>
      </c>
      <c r="H47" s="2">
        <v>0</v>
      </c>
      <c r="I47" s="2">
        <v>0</v>
      </c>
      <c r="J47" s="2">
        <v>0</v>
      </c>
      <c r="K47" s="1">
        <f t="shared" si="8"/>
        <v>0</v>
      </c>
      <c r="L47" s="45"/>
      <c r="M47" s="61"/>
      <c r="N47" s="45"/>
      <c r="O47" s="73"/>
    </row>
    <row r="48" spans="2:17" x14ac:dyDescent="0.2">
      <c r="B48" s="83" t="s">
        <v>95</v>
      </c>
      <c r="C48" s="2">
        <v>0</v>
      </c>
      <c r="D48" s="2">
        <v>0</v>
      </c>
      <c r="E48" s="2">
        <v>0</v>
      </c>
      <c r="F48" s="2">
        <v>0</v>
      </c>
      <c r="G48" s="2">
        <v>0</v>
      </c>
      <c r="H48" s="2">
        <v>0</v>
      </c>
      <c r="I48" s="2">
        <v>0</v>
      </c>
      <c r="J48" s="2">
        <v>0</v>
      </c>
      <c r="K48" s="1">
        <f t="shared" si="8"/>
        <v>0</v>
      </c>
      <c r="L48" s="45"/>
      <c r="M48" s="61"/>
      <c r="N48" s="45"/>
      <c r="O48" s="73"/>
    </row>
    <row r="49" spans="2:17" x14ac:dyDescent="0.2">
      <c r="B49" s="83" t="s">
        <v>95</v>
      </c>
      <c r="C49" s="2">
        <v>0</v>
      </c>
      <c r="D49" s="2">
        <v>0</v>
      </c>
      <c r="E49" s="2">
        <v>0</v>
      </c>
      <c r="F49" s="2">
        <v>0</v>
      </c>
      <c r="G49" s="2">
        <v>0</v>
      </c>
      <c r="H49" s="2">
        <v>0</v>
      </c>
      <c r="I49" s="2">
        <v>0</v>
      </c>
      <c r="J49" s="2">
        <v>0</v>
      </c>
      <c r="K49" s="1">
        <f t="shared" si="8"/>
        <v>0</v>
      </c>
      <c r="L49" s="45"/>
      <c r="M49" s="61"/>
      <c r="N49" s="45"/>
      <c r="O49" s="73"/>
    </row>
    <row r="50" spans="2:17" x14ac:dyDescent="0.2">
      <c r="B50" s="83" t="s">
        <v>95</v>
      </c>
      <c r="C50" s="2">
        <v>0</v>
      </c>
      <c r="D50" s="2">
        <v>0</v>
      </c>
      <c r="E50" s="2">
        <v>0</v>
      </c>
      <c r="F50" s="2">
        <v>0</v>
      </c>
      <c r="G50" s="2">
        <v>0</v>
      </c>
      <c r="H50" s="2">
        <v>0</v>
      </c>
      <c r="I50" s="2">
        <v>0</v>
      </c>
      <c r="J50" s="2">
        <v>0</v>
      </c>
      <c r="K50" s="1">
        <f t="shared" si="8"/>
        <v>0</v>
      </c>
      <c r="L50" s="45"/>
      <c r="M50" s="61"/>
      <c r="N50" s="45"/>
      <c r="O50" s="73"/>
    </row>
    <row r="51" spans="2:17" x14ac:dyDescent="0.2">
      <c r="B51" s="83" t="s">
        <v>95</v>
      </c>
      <c r="C51" s="2">
        <v>0</v>
      </c>
      <c r="D51" s="2">
        <v>0</v>
      </c>
      <c r="E51" s="2">
        <v>0</v>
      </c>
      <c r="F51" s="2">
        <v>0</v>
      </c>
      <c r="G51" s="2">
        <v>0</v>
      </c>
      <c r="H51" s="2">
        <v>0</v>
      </c>
      <c r="I51" s="2">
        <v>0</v>
      </c>
      <c r="J51" s="2">
        <v>0</v>
      </c>
      <c r="K51" s="1">
        <f t="shared" si="8"/>
        <v>0</v>
      </c>
      <c r="L51" s="45"/>
      <c r="M51" s="61"/>
      <c r="N51" s="45"/>
      <c r="O51" s="73"/>
    </row>
    <row r="52" spans="2:17" x14ac:dyDescent="0.2">
      <c r="B52" s="83" t="s">
        <v>95</v>
      </c>
      <c r="C52" s="2">
        <v>0</v>
      </c>
      <c r="D52" s="2">
        <v>0</v>
      </c>
      <c r="E52" s="2">
        <v>0</v>
      </c>
      <c r="F52" s="2">
        <v>0</v>
      </c>
      <c r="G52" s="2">
        <v>0</v>
      </c>
      <c r="H52" s="2">
        <v>0</v>
      </c>
      <c r="I52" s="2">
        <v>0</v>
      </c>
      <c r="J52" s="2">
        <v>0</v>
      </c>
      <c r="K52" s="1">
        <f t="shared" si="8"/>
        <v>0</v>
      </c>
      <c r="L52" s="45"/>
      <c r="M52" s="61"/>
      <c r="N52" s="45"/>
      <c r="O52" s="73"/>
    </row>
    <row r="53" spans="2:17" x14ac:dyDescent="0.2">
      <c r="B53" s="83" t="s">
        <v>95</v>
      </c>
      <c r="C53" s="2">
        <v>0</v>
      </c>
      <c r="D53" s="2">
        <v>0</v>
      </c>
      <c r="E53" s="2">
        <v>0</v>
      </c>
      <c r="F53" s="2">
        <v>0</v>
      </c>
      <c r="G53" s="2">
        <v>0</v>
      </c>
      <c r="H53" s="2">
        <v>0</v>
      </c>
      <c r="I53" s="2">
        <v>0</v>
      </c>
      <c r="J53" s="2">
        <v>0</v>
      </c>
      <c r="K53" s="1">
        <f t="shared" si="8"/>
        <v>0</v>
      </c>
      <c r="L53" s="45"/>
      <c r="M53" s="61"/>
      <c r="N53" s="45"/>
      <c r="O53" s="73"/>
    </row>
    <row r="54" spans="2:17" x14ac:dyDescent="0.2">
      <c r="B54" s="83" t="s">
        <v>95</v>
      </c>
      <c r="C54" s="2">
        <v>0</v>
      </c>
      <c r="D54" s="2">
        <v>0</v>
      </c>
      <c r="E54" s="2">
        <v>0</v>
      </c>
      <c r="F54" s="2">
        <v>0</v>
      </c>
      <c r="G54" s="2">
        <v>0</v>
      </c>
      <c r="H54" s="2">
        <v>0</v>
      </c>
      <c r="I54" s="2">
        <v>0</v>
      </c>
      <c r="J54" s="2">
        <v>0</v>
      </c>
      <c r="K54" s="1">
        <f t="shared" si="8"/>
        <v>0</v>
      </c>
      <c r="L54" s="45"/>
      <c r="M54" s="61"/>
      <c r="N54" s="45"/>
      <c r="O54" s="73"/>
    </row>
    <row r="55" spans="2:17" x14ac:dyDescent="0.2">
      <c r="B55" s="83" t="s">
        <v>95</v>
      </c>
      <c r="C55" s="2">
        <v>0</v>
      </c>
      <c r="D55" s="2">
        <v>0</v>
      </c>
      <c r="E55" s="2">
        <v>0</v>
      </c>
      <c r="F55" s="2">
        <v>0</v>
      </c>
      <c r="G55" s="2">
        <v>0</v>
      </c>
      <c r="H55" s="2">
        <v>0</v>
      </c>
      <c r="I55" s="2">
        <v>0</v>
      </c>
      <c r="J55" s="2">
        <v>0</v>
      </c>
      <c r="K55" s="1">
        <f t="shared" si="8"/>
        <v>0</v>
      </c>
      <c r="L55" s="45"/>
      <c r="M55" s="61"/>
      <c r="N55" s="45"/>
      <c r="O55" s="73"/>
    </row>
    <row r="56" spans="2:17" x14ac:dyDescent="0.2">
      <c r="B56" s="83" t="s">
        <v>95</v>
      </c>
      <c r="C56" s="2">
        <v>0</v>
      </c>
      <c r="D56" s="2">
        <v>0</v>
      </c>
      <c r="E56" s="2">
        <v>0</v>
      </c>
      <c r="F56" s="2">
        <v>0</v>
      </c>
      <c r="G56" s="2">
        <v>0</v>
      </c>
      <c r="H56" s="2">
        <v>0</v>
      </c>
      <c r="I56" s="2">
        <v>0</v>
      </c>
      <c r="J56" s="2">
        <v>0</v>
      </c>
      <c r="K56" s="1">
        <f t="shared" si="8"/>
        <v>0</v>
      </c>
      <c r="L56" s="45"/>
      <c r="M56" s="61"/>
      <c r="N56" s="45"/>
      <c r="O56" s="73"/>
    </row>
    <row r="57" spans="2:17" s="35" customFormat="1" x14ac:dyDescent="0.2">
      <c r="B57" s="80" t="s">
        <v>98</v>
      </c>
      <c r="C57" s="6">
        <f t="shared" ref="C57:E57" si="9">SUM(C44:C56)</f>
        <v>0</v>
      </c>
      <c r="D57" s="6">
        <f t="shared" si="9"/>
        <v>0</v>
      </c>
      <c r="E57" s="6">
        <f t="shared" si="9"/>
        <v>0</v>
      </c>
      <c r="F57" s="6">
        <f>SUM(F44:F56)</f>
        <v>0</v>
      </c>
      <c r="G57" s="6">
        <f t="shared" ref="G57:H57" si="10">SUM(G44:G56)</f>
        <v>0</v>
      </c>
      <c r="H57" s="6">
        <f t="shared" si="10"/>
        <v>0</v>
      </c>
      <c r="I57" s="6">
        <f>SUM(I44:I56)</f>
        <v>0</v>
      </c>
      <c r="J57" s="6">
        <f>SUM(J44:J56)</f>
        <v>0</v>
      </c>
      <c r="K57" s="6">
        <f t="shared" ref="K57" si="11">SUM(K44:K56)</f>
        <v>0</v>
      </c>
      <c r="L57" s="38"/>
      <c r="M57" s="45"/>
      <c r="N57" s="38"/>
      <c r="O57" s="75"/>
      <c r="P57" s="133"/>
      <c r="Q57" s="133"/>
    </row>
    <row r="58" spans="2:17" s="35" customFormat="1" x14ac:dyDescent="0.2">
      <c r="B58" s="63"/>
      <c r="C58" s="39"/>
      <c r="D58" s="39"/>
      <c r="E58" s="39"/>
      <c r="F58" s="39"/>
      <c r="G58" s="39"/>
      <c r="H58" s="39"/>
      <c r="I58" s="39"/>
      <c r="J58" s="39"/>
      <c r="K58" s="39"/>
      <c r="L58" s="38"/>
      <c r="M58" s="45"/>
      <c r="N58" s="38"/>
      <c r="O58" s="75"/>
      <c r="P58" s="133"/>
      <c r="Q58" s="133"/>
    </row>
    <row r="59" spans="2:17" s="35" customFormat="1" x14ac:dyDescent="0.2">
      <c r="B59" s="65" t="s">
        <v>99</v>
      </c>
      <c r="C59" s="39"/>
      <c r="D59" s="39"/>
      <c r="E59" s="39"/>
      <c r="F59" s="39"/>
      <c r="G59" s="39"/>
      <c r="H59" s="39"/>
      <c r="I59" s="39"/>
      <c r="J59" s="39"/>
      <c r="K59" s="39"/>
      <c r="L59" s="38"/>
      <c r="M59" s="62"/>
      <c r="N59" s="38"/>
      <c r="O59" s="76"/>
      <c r="P59" s="133"/>
      <c r="Q59" s="133"/>
    </row>
    <row r="60" spans="2:17" ht="37.799999999999997" x14ac:dyDescent="0.2">
      <c r="B60" s="79" t="s">
        <v>100</v>
      </c>
      <c r="C60" s="39"/>
      <c r="D60" s="39"/>
      <c r="E60" s="39"/>
      <c r="F60" s="39"/>
      <c r="G60" s="39"/>
      <c r="H60" s="39"/>
      <c r="I60" s="39"/>
      <c r="J60" s="39"/>
      <c r="K60" s="2">
        <v>0</v>
      </c>
      <c r="L60" s="45"/>
      <c r="M60" s="61"/>
      <c r="N60" s="45"/>
      <c r="O60" s="73" t="s">
        <v>101</v>
      </c>
      <c r="P60" s="131" t="str">
        <f>HYPERLINK("#'Uitwerking kostenposten'!"&amp;ADDRESS(MATCH("*Subcategorie 5.1*",'Uitwerking kostenposten'!$B$1:$B$1000,0),1),"Subcategorie 5.1 – Publicatiekosten")</f>
        <v>Subcategorie 5.1 – Publicatiekosten</v>
      </c>
    </row>
    <row r="61" spans="2:17" ht="118.5" customHeight="1" x14ac:dyDescent="0.2">
      <c r="B61" s="79" t="s">
        <v>102</v>
      </c>
      <c r="C61" s="39"/>
      <c r="D61" s="39"/>
      <c r="E61" s="39"/>
      <c r="F61" s="39"/>
      <c r="G61" s="39"/>
      <c r="H61" s="39"/>
      <c r="I61" s="39"/>
      <c r="J61" s="39"/>
      <c r="K61" s="2">
        <v>0</v>
      </c>
      <c r="L61" s="45"/>
      <c r="M61" s="61"/>
      <c r="N61" s="45"/>
      <c r="O61" s="73" t="s">
        <v>103</v>
      </c>
      <c r="P61" s="131" t="str">
        <f>HYPERLINK("#'Uitwerking kostenposten'!"&amp;ADDRESS(MATCH("*Subcategorie 5.2*",'Uitwerking kostenposten'!$B$1:$B$1000,0),1),"Subcategorie 5.2 – Accountantskosten")</f>
        <v>Subcategorie 5.2 – Accountantskosten</v>
      </c>
    </row>
    <row r="62" spans="2:17" s="35" customFormat="1" ht="12.75" customHeight="1" x14ac:dyDescent="0.2">
      <c r="B62" s="80" t="s">
        <v>104</v>
      </c>
      <c r="C62" s="39"/>
      <c r="D62" s="39"/>
      <c r="E62" s="39"/>
      <c r="F62" s="39"/>
      <c r="G62" s="39"/>
      <c r="H62" s="39"/>
      <c r="I62" s="39"/>
      <c r="J62" s="39"/>
      <c r="K62" s="6">
        <f>SUM(K60:K61)</f>
        <v>0</v>
      </c>
      <c r="L62" s="38"/>
      <c r="M62" s="45"/>
      <c r="N62" s="38"/>
      <c r="O62" s="75"/>
      <c r="P62" s="133"/>
      <c r="Q62" s="133"/>
    </row>
    <row r="63" spans="2:17" s="35" customFormat="1" x14ac:dyDescent="0.2">
      <c r="B63" s="63"/>
      <c r="C63" s="39"/>
      <c r="D63" s="39"/>
      <c r="E63" s="39"/>
      <c r="F63" s="39"/>
      <c r="G63" s="39"/>
      <c r="H63" s="39"/>
      <c r="I63" s="39"/>
      <c r="J63" s="39"/>
      <c r="K63" s="39"/>
      <c r="L63" s="38"/>
      <c r="M63" s="45"/>
      <c r="N63" s="38"/>
      <c r="O63" s="75"/>
      <c r="P63" s="133"/>
      <c r="Q63" s="133"/>
    </row>
    <row r="64" spans="2:17" s="35" customFormat="1" ht="89.4" customHeight="1" x14ac:dyDescent="0.2">
      <c r="B64" s="84" t="s">
        <v>105</v>
      </c>
      <c r="C64" s="2">
        <v>0</v>
      </c>
      <c r="D64" s="2">
        <v>0</v>
      </c>
      <c r="E64" s="2">
        <v>0</v>
      </c>
      <c r="F64" s="2">
        <v>0</v>
      </c>
      <c r="G64" s="2">
        <v>0</v>
      </c>
      <c r="H64" s="2">
        <v>0</v>
      </c>
      <c r="I64" s="2">
        <v>0</v>
      </c>
      <c r="J64" s="2">
        <v>0</v>
      </c>
      <c r="K64" s="1">
        <f t="shared" ref="K64" si="12">SUM(C64:J64)</f>
        <v>0</v>
      </c>
      <c r="L64" s="45"/>
      <c r="M64" s="98" t="s">
        <v>106</v>
      </c>
      <c r="N64" s="45"/>
      <c r="O64" s="99" t="s">
        <v>107</v>
      </c>
      <c r="P64" s="131" t="str">
        <f>HYPERLINK("#'Uitwerking kostenposten'!"&amp;ADDRESS(MATCH("*Hoofdcategorie 6*",'Uitwerking kostenposten'!$B$1:$B$1000,0),1),"Patiëntenparticipatie voorafgaand aan het project")</f>
        <v>Patiëntenparticipatie voorafgaand aan het project</v>
      </c>
      <c r="Q64" s="133"/>
    </row>
    <row r="65" spans="2:17" s="35" customFormat="1" ht="89.4" customHeight="1" x14ac:dyDescent="0.2">
      <c r="B65" s="63"/>
      <c r="C65" s="39"/>
      <c r="D65" s="39"/>
      <c r="E65" s="39"/>
      <c r="F65" s="39"/>
      <c r="G65" s="39"/>
      <c r="H65" s="39"/>
      <c r="I65" s="39"/>
      <c r="J65" s="39"/>
      <c r="K65" s="39"/>
      <c r="L65" s="38"/>
      <c r="M65" s="98" t="s">
        <v>108</v>
      </c>
      <c r="N65" s="38"/>
      <c r="O65" s="99" t="s">
        <v>109</v>
      </c>
      <c r="P65" s="131" t="str">
        <f>HYPERLINK("#'Uitwerking kostenposten'!"&amp;ADDRESS(MATCH("*Patiëntenparticipatie gedurende de looptijd van het project*",'Uitwerking kostenposten'!$B$1:$B$1000,0),1),"Patiëntenparticipatie gedurende de looptijd van het project")</f>
        <v>Patiëntenparticipatie gedurende de looptijd van het project</v>
      </c>
      <c r="Q65" s="133"/>
    </row>
    <row r="66" spans="2:17" s="35" customFormat="1" ht="89.4" customHeight="1" x14ac:dyDescent="0.2">
      <c r="B66" s="63"/>
      <c r="C66" s="39"/>
      <c r="D66" s="39"/>
      <c r="E66" s="39"/>
      <c r="F66" s="39"/>
      <c r="G66" s="39"/>
      <c r="H66" s="39"/>
      <c r="I66" s="39"/>
      <c r="J66" s="39"/>
      <c r="K66" s="39"/>
      <c r="L66" s="38"/>
      <c r="M66" s="98" t="s">
        <v>110</v>
      </c>
      <c r="N66" s="38"/>
      <c r="O66" s="99" t="s">
        <v>111</v>
      </c>
      <c r="P66" s="131" t="str">
        <f>HYPERLINK("#'Uitwerking kostenposten'!"&amp;ADDRESS(MATCH("*Patiëntenparticipatie bij disseminatie van resultaten*",'Uitwerking kostenposten'!$B$1:$B$1000,0),1),"Patiëntenparticipatie bij disseminatie van resultaten")</f>
        <v>Patiëntenparticipatie bij disseminatie van resultaten</v>
      </c>
      <c r="Q66" s="133"/>
    </row>
    <row r="67" spans="2:17" s="35" customFormat="1" x14ac:dyDescent="0.2">
      <c r="B67" s="63"/>
      <c r="C67" s="38"/>
      <c r="D67" s="39"/>
      <c r="E67" s="39"/>
      <c r="F67" s="39"/>
      <c r="G67" s="39"/>
      <c r="H67" s="39"/>
      <c r="I67" s="39"/>
      <c r="J67" s="39"/>
      <c r="K67" s="39"/>
      <c r="L67" s="38"/>
      <c r="M67" s="45"/>
      <c r="N67" s="38"/>
      <c r="O67" s="75"/>
      <c r="P67" s="133"/>
      <c r="Q67" s="133"/>
    </row>
    <row r="68" spans="2:17" s="41" customFormat="1" ht="16.5" customHeight="1" x14ac:dyDescent="0.3">
      <c r="B68" s="46" t="s">
        <v>112</v>
      </c>
      <c r="C68" s="7">
        <f>C30+C32+C41+C57+C64</f>
        <v>0</v>
      </c>
      <c r="D68" s="7">
        <f t="shared" ref="D68:J68" si="13">D30+D32+D41+D57+D64</f>
        <v>0</v>
      </c>
      <c r="E68" s="7">
        <f t="shared" si="13"/>
        <v>0</v>
      </c>
      <c r="F68" s="7">
        <f t="shared" si="13"/>
        <v>0</v>
      </c>
      <c r="G68" s="7">
        <f t="shared" si="13"/>
        <v>0</v>
      </c>
      <c r="H68" s="7">
        <f t="shared" si="13"/>
        <v>0</v>
      </c>
      <c r="I68" s="7">
        <f t="shared" si="13"/>
        <v>0</v>
      </c>
      <c r="J68" s="7">
        <f t="shared" si="13"/>
        <v>0</v>
      </c>
      <c r="K68" s="7">
        <f>K30+K32+K41+K57+K62+K64</f>
        <v>0</v>
      </c>
      <c r="L68" s="67"/>
      <c r="M68" s="45"/>
      <c r="N68" s="67"/>
      <c r="O68" s="75"/>
      <c r="P68" s="134"/>
      <c r="Q68" s="134"/>
    </row>
    <row r="69" spans="2:17" x14ac:dyDescent="0.2">
      <c r="B69" s="68"/>
      <c r="C69" s="69"/>
      <c r="D69" s="39"/>
      <c r="E69" s="39"/>
      <c r="F69" s="39"/>
      <c r="G69" s="39"/>
      <c r="H69" s="39"/>
      <c r="I69" s="39"/>
      <c r="J69" s="39"/>
      <c r="K69" s="39"/>
      <c r="L69" s="45"/>
      <c r="M69" s="62"/>
      <c r="N69" s="45"/>
      <c r="O69" s="76"/>
    </row>
    <row r="70" spans="2:17" s="35" customFormat="1" x14ac:dyDescent="0.2">
      <c r="B70" s="63"/>
      <c r="C70" s="39"/>
      <c r="D70" s="39"/>
      <c r="E70" s="39"/>
      <c r="F70" s="39"/>
      <c r="G70" s="39"/>
      <c r="H70" s="39"/>
      <c r="I70" s="39"/>
      <c r="J70" s="39"/>
      <c r="K70" s="39"/>
      <c r="L70" s="38"/>
      <c r="M70" s="63"/>
      <c r="N70" s="38"/>
      <c r="O70" s="75"/>
      <c r="P70" s="133"/>
      <c r="Q70" s="133"/>
    </row>
    <row r="71" spans="2:17" s="35" customFormat="1" x14ac:dyDescent="0.2">
      <c r="B71" s="63"/>
      <c r="C71" s="39"/>
      <c r="D71" s="39"/>
      <c r="E71" s="39"/>
      <c r="F71" s="39"/>
      <c r="G71" s="39"/>
      <c r="H71" s="39"/>
      <c r="I71" s="39"/>
      <c r="J71" s="39"/>
      <c r="K71" s="39"/>
      <c r="L71" s="38"/>
      <c r="M71" s="38"/>
      <c r="N71" s="38"/>
      <c r="O71" s="74"/>
      <c r="P71" s="133"/>
      <c r="Q71" s="133"/>
    </row>
    <row r="72" spans="2:17" x14ac:dyDescent="0.2">
      <c r="D72" s="44"/>
      <c r="E72" s="23"/>
      <c r="F72" s="23"/>
      <c r="G72" s="23"/>
      <c r="H72" s="23"/>
      <c r="I72" s="23"/>
      <c r="J72" s="23"/>
    </row>
    <row r="73" spans="2:17" ht="15" customHeight="1" x14ac:dyDescent="0.2">
      <c r="B73" s="46" t="s">
        <v>113</v>
      </c>
      <c r="C73" s="47" t="s">
        <v>114</v>
      </c>
      <c r="D73" s="44"/>
      <c r="E73" s="23"/>
      <c r="F73" s="23"/>
      <c r="G73" s="23"/>
      <c r="H73" s="23"/>
      <c r="I73" s="23"/>
      <c r="J73" s="23"/>
    </row>
    <row r="74" spans="2:17" x14ac:dyDescent="0.2">
      <c r="B74" s="48" t="s">
        <v>115</v>
      </c>
      <c r="C74" s="9">
        <f>K30</f>
        <v>0</v>
      </c>
      <c r="D74" s="44"/>
      <c r="E74" s="49"/>
      <c r="F74" s="49"/>
      <c r="G74" s="49"/>
      <c r="H74" s="49"/>
      <c r="I74" s="49"/>
      <c r="J74" s="49"/>
    </row>
    <row r="75" spans="2:17" x14ac:dyDescent="0.2">
      <c r="B75" s="48" t="s">
        <v>116</v>
      </c>
      <c r="C75" s="10">
        <f>K32</f>
        <v>0</v>
      </c>
      <c r="D75" s="44"/>
    </row>
    <row r="76" spans="2:17" x14ac:dyDescent="0.2">
      <c r="B76" s="48" t="s">
        <v>80</v>
      </c>
      <c r="C76" s="10">
        <f>K41</f>
        <v>0</v>
      </c>
      <c r="D76" s="44"/>
    </row>
    <row r="77" spans="2:17" x14ac:dyDescent="0.2">
      <c r="B77" s="48" t="s">
        <v>94</v>
      </c>
      <c r="C77" s="10">
        <f>K57</f>
        <v>0</v>
      </c>
      <c r="D77" s="44"/>
    </row>
    <row r="78" spans="2:17" x14ac:dyDescent="0.2">
      <c r="B78" s="48" t="s">
        <v>99</v>
      </c>
      <c r="C78" s="10">
        <f>K62</f>
        <v>0</v>
      </c>
      <c r="D78" s="44"/>
    </row>
    <row r="79" spans="2:17" x14ac:dyDescent="0.2">
      <c r="B79" s="48" t="s">
        <v>105</v>
      </c>
      <c r="C79" s="10">
        <f>K64</f>
        <v>0</v>
      </c>
      <c r="D79" s="44"/>
    </row>
    <row r="80" spans="2:17" s="45" customFormat="1" ht="15" customHeight="1" x14ac:dyDescent="0.2">
      <c r="B80" s="46" t="s">
        <v>112</v>
      </c>
      <c r="C80" s="11">
        <f>SUM(C74:C79)</f>
        <v>0</v>
      </c>
      <c r="D80" s="44"/>
      <c r="K80" s="50"/>
      <c r="O80" s="75"/>
      <c r="P80" s="135"/>
      <c r="Q80" s="135"/>
    </row>
    <row r="81" spans="2:17" x14ac:dyDescent="0.2">
      <c r="C81" s="36">
        <f>K68-C80</f>
        <v>0</v>
      </c>
      <c r="D81" s="44"/>
    </row>
    <row r="82" spans="2:17" x14ac:dyDescent="0.2">
      <c r="D82" s="44"/>
    </row>
    <row r="83" spans="2:17" ht="30.75" customHeight="1" x14ac:dyDescent="0.2">
      <c r="C83" s="30" t="s">
        <v>59</v>
      </c>
      <c r="D83" s="154" t="s">
        <v>60</v>
      </c>
      <c r="E83" s="154"/>
      <c r="F83" s="154"/>
    </row>
    <row r="84" spans="2:17" x14ac:dyDescent="0.2">
      <c r="B84" s="54" t="s">
        <v>245</v>
      </c>
      <c r="C84" s="53">
        <v>0</v>
      </c>
      <c r="D84" s="149"/>
      <c r="E84" s="149"/>
      <c r="F84" s="149"/>
      <c r="G84" s="39"/>
      <c r="H84" s="39"/>
      <c r="I84" s="39"/>
      <c r="J84" s="39"/>
    </row>
    <row r="85" spans="2:17" x14ac:dyDescent="0.2">
      <c r="B85" s="54" t="s">
        <v>246</v>
      </c>
      <c r="C85" s="107" t="s">
        <v>117</v>
      </c>
      <c r="D85" s="149"/>
      <c r="E85" s="149"/>
      <c r="F85" s="149"/>
      <c r="G85" s="39"/>
      <c r="H85" s="39"/>
      <c r="I85" s="39"/>
      <c r="J85" s="39"/>
    </row>
    <row r="86" spans="2:17" s="23" customFormat="1" x14ac:dyDescent="0.2">
      <c r="B86" s="54" t="s">
        <v>250</v>
      </c>
      <c r="C86" s="53">
        <v>0</v>
      </c>
      <c r="D86" s="149"/>
      <c r="E86" s="149"/>
      <c r="F86" s="149"/>
      <c r="G86" s="39"/>
      <c r="H86" s="39"/>
      <c r="I86" s="39"/>
      <c r="J86" s="39"/>
      <c r="L86"/>
      <c r="M86"/>
      <c r="N86"/>
      <c r="O86" s="52"/>
      <c r="P86" s="128"/>
      <c r="Q86" s="128"/>
    </row>
    <row r="89" spans="2:17" x14ac:dyDescent="0.2">
      <c r="C89" s="52"/>
    </row>
    <row r="90" spans="2:17" x14ac:dyDescent="0.2">
      <c r="C90" s="52"/>
    </row>
    <row r="91" spans="2:17" x14ac:dyDescent="0.2">
      <c r="C91" s="52"/>
    </row>
    <row r="92" spans="2:17" x14ac:dyDescent="0.2">
      <c r="C92" s="52"/>
    </row>
  </sheetData>
  <sheetProtection algorithmName="SHA-512" hashValue="kimrpfEIQmtK2B+TAMOMpb0spEQWwb8jiBeL+8WdwVLNUbR0JdFwW10ZmvQNIga3aJrC/yRMqD4tdT51B3bR+Q==" saltValue="wnsRKhKqCxaw7ZqcZwBChw=="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20" name="Bereik1"/>
  </protectedRanges>
  <mergeCells count="9">
    <mergeCell ref="D85:F85"/>
    <mergeCell ref="D86:F86"/>
    <mergeCell ref="C6:D6"/>
    <mergeCell ref="C7:D7"/>
    <mergeCell ref="C9:D9"/>
    <mergeCell ref="C11:K11"/>
    <mergeCell ref="D83:F83"/>
    <mergeCell ref="D84:F84"/>
    <mergeCell ref="C8:D8"/>
  </mergeCells>
  <dataValidations count="1">
    <dataValidation type="custom" allowBlank="1" showInputMessage="1" showErrorMessage="1" errorTitle="Ongeldige invoer" error="Voer maximaal twee decimalen in." sqref="C15:J20" xr:uid="{B243AAA3-7FE9-4DC8-96A8-F593CC2EC4EF}">
      <formula1>ROUND(C15,2)=C15</formula1>
    </dataValidation>
  </dataValidations>
  <pageMargins left="0.7" right="0.7" top="0.75" bottom="0.75" header="0.3" footer="0.3"/>
  <pageSetup paperSize="9" orientation="landscape" r:id="rId1"/>
  <ignoredErrors>
    <ignoredError sqref="C32:K32"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0BD415-19AE-4940-8557-4647AA9A0D11}">
          <x14:formula1>
            <xm:f>'NFU Salarisschalen'!$A$2:$A$7</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C9A0-7D4A-45AA-B298-75560E8DF472}">
  <sheetPr>
    <tabColor rgb="FFFFC000"/>
  </sheetPr>
  <dimension ref="A1:K7"/>
  <sheetViews>
    <sheetView workbookViewId="0">
      <pane ySplit="1" topLeftCell="A2" activePane="bottomLeft" state="frozen"/>
      <selection activeCell="C9" sqref="C9:D9"/>
      <selection pane="bottomLeft"/>
    </sheetView>
  </sheetViews>
  <sheetFormatPr defaultRowHeight="12.6" x14ac:dyDescent="0.2"/>
  <cols>
    <col min="1" max="1" width="47.26953125" bestFit="1" customWidth="1"/>
    <col min="2" max="2" width="48.90625" bestFit="1" customWidth="1"/>
    <col min="3" max="10" width="10.08984375" bestFit="1" customWidth="1"/>
    <col min="11" max="11" width="8.08984375" bestFit="1" customWidth="1"/>
  </cols>
  <sheetData>
    <row r="1" spans="1:11" s="4" customFormat="1" x14ac:dyDescent="0.2">
      <c r="A1" s="4" t="s">
        <v>118</v>
      </c>
      <c r="B1" s="4" t="s">
        <v>119</v>
      </c>
      <c r="C1" s="4" t="s">
        <v>51</v>
      </c>
      <c r="D1" s="4" t="s">
        <v>52</v>
      </c>
      <c r="E1" s="4" t="s">
        <v>53</v>
      </c>
      <c r="F1" s="4" t="s">
        <v>54</v>
      </c>
      <c r="G1" s="4" t="s">
        <v>55</v>
      </c>
      <c r="H1" s="4" t="s">
        <v>56</v>
      </c>
      <c r="I1" s="4" t="s">
        <v>57</v>
      </c>
      <c r="J1" s="4" t="s">
        <v>58</v>
      </c>
      <c r="K1" s="4" t="s">
        <v>120</v>
      </c>
    </row>
    <row r="2" spans="1:11" x14ac:dyDescent="0.2">
      <c r="A2" t="s">
        <v>510</v>
      </c>
      <c r="B2" s="8" t="s">
        <v>65</v>
      </c>
      <c r="C2" s="78">
        <v>89713</v>
      </c>
      <c r="D2" s="78">
        <v>99046</v>
      </c>
      <c r="E2" s="78">
        <v>103201</v>
      </c>
      <c r="F2" s="78">
        <v>108564</v>
      </c>
      <c r="G2" s="78">
        <v>114204</v>
      </c>
      <c r="H2" s="78">
        <v>120136</v>
      </c>
      <c r="I2" s="78">
        <v>126376</v>
      </c>
      <c r="J2" s="78">
        <v>132940</v>
      </c>
      <c r="K2" s="3">
        <v>750</v>
      </c>
    </row>
    <row r="3" spans="1:11" x14ac:dyDescent="0.2">
      <c r="A3" t="s">
        <v>510</v>
      </c>
      <c r="B3" s="8" t="s">
        <v>67</v>
      </c>
      <c r="C3" s="78">
        <v>102108</v>
      </c>
      <c r="D3" s="78">
        <v>107416</v>
      </c>
      <c r="E3" s="78">
        <v>112999</v>
      </c>
      <c r="F3" s="78">
        <v>118871</v>
      </c>
      <c r="G3" s="78">
        <v>125046</v>
      </c>
      <c r="H3" s="78">
        <v>131541</v>
      </c>
      <c r="I3" s="78">
        <v>138373</v>
      </c>
      <c r="J3" s="78">
        <v>145560</v>
      </c>
      <c r="K3" s="3"/>
    </row>
    <row r="4" spans="1:11" x14ac:dyDescent="0.2">
      <c r="A4" t="s">
        <v>510</v>
      </c>
      <c r="B4" s="8" t="s">
        <v>69</v>
      </c>
      <c r="C4" s="78">
        <v>122167</v>
      </c>
      <c r="D4" s="78">
        <v>128518</v>
      </c>
      <c r="E4" s="78">
        <v>135198</v>
      </c>
      <c r="F4" s="78">
        <v>142224</v>
      </c>
      <c r="G4" s="78">
        <v>149612</v>
      </c>
      <c r="H4" s="78">
        <v>157382</v>
      </c>
      <c r="I4" s="78">
        <v>165556</v>
      </c>
      <c r="J4" s="78">
        <v>174155</v>
      </c>
      <c r="K4" s="3"/>
    </row>
    <row r="5" spans="1:11" x14ac:dyDescent="0.2">
      <c r="A5" t="s">
        <v>510</v>
      </c>
      <c r="B5" s="8" t="s">
        <v>71</v>
      </c>
      <c r="C5" s="78">
        <v>85181</v>
      </c>
      <c r="D5" s="78">
        <v>89609</v>
      </c>
      <c r="E5" s="78">
        <v>94267</v>
      </c>
      <c r="F5" s="78">
        <v>99164</v>
      </c>
      <c r="G5" s="78">
        <v>104317</v>
      </c>
      <c r="H5" s="78">
        <v>109734</v>
      </c>
      <c r="I5" s="78">
        <v>115432</v>
      </c>
      <c r="J5" s="78">
        <v>121426</v>
      </c>
      <c r="K5" s="3"/>
    </row>
    <row r="6" spans="1:11" x14ac:dyDescent="0.2">
      <c r="A6" t="s">
        <v>510</v>
      </c>
      <c r="B6" s="8" t="s">
        <v>73</v>
      </c>
      <c r="C6" s="78">
        <v>102108</v>
      </c>
      <c r="D6" s="78">
        <v>107416</v>
      </c>
      <c r="E6" s="78">
        <v>112999</v>
      </c>
      <c r="F6" s="78">
        <v>118871</v>
      </c>
      <c r="G6" s="78">
        <v>125046</v>
      </c>
      <c r="H6" s="78">
        <v>131541</v>
      </c>
      <c r="I6" s="78">
        <v>138373</v>
      </c>
      <c r="J6" s="78">
        <v>145560</v>
      </c>
      <c r="K6" s="3"/>
    </row>
    <row r="7" spans="1:11" x14ac:dyDescent="0.2">
      <c r="A7" t="s">
        <v>510</v>
      </c>
      <c r="B7" t="s">
        <v>75</v>
      </c>
      <c r="C7" s="78">
        <v>122167</v>
      </c>
      <c r="D7" s="78">
        <v>128518</v>
      </c>
      <c r="E7" s="78">
        <v>135198</v>
      </c>
      <c r="F7" s="78">
        <v>142224</v>
      </c>
      <c r="G7" s="78">
        <v>149612</v>
      </c>
      <c r="H7" s="78">
        <v>157382</v>
      </c>
      <c r="I7" s="78">
        <v>165556</v>
      </c>
      <c r="J7" s="78">
        <v>174155</v>
      </c>
      <c r="K7" s="3"/>
    </row>
  </sheetData>
  <autoFilter ref="A1:K1" xr:uid="{7854C9A0-7D4A-45AA-B298-75560E8DF472}"/>
  <phoneticPr fontId="2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32D2-7D2C-4903-9013-333CF85225BB}">
  <sheetPr>
    <tabColor theme="5" tint="0.59999389629810485"/>
  </sheetPr>
  <dimension ref="B1:M168"/>
  <sheetViews>
    <sheetView showGridLines="0" zoomScale="85" zoomScaleNormal="85" workbookViewId="0">
      <pane xSplit="2" ySplit="13" topLeftCell="C14" activePane="bottomRight" state="frozen"/>
      <selection activeCell="C2" sqref="C1:K1048576"/>
      <selection pane="topRight" activeCell="C2" sqref="C1:K1048576"/>
      <selection pane="bottomLeft" activeCell="C2" sqref="C1:K1048576"/>
      <selection pane="bottomRight" activeCell="C14" sqref="C14"/>
    </sheetView>
  </sheetViews>
  <sheetFormatPr defaultColWidth="9" defaultRowHeight="12.6" x14ac:dyDescent="0.2"/>
  <cols>
    <col min="1" max="1" width="2.453125" customWidth="1"/>
    <col min="2" max="2" width="67.36328125" customWidth="1"/>
    <col min="3" max="10" width="20.36328125" customWidth="1"/>
    <col min="11" max="11" width="20.36328125" style="23" customWidth="1"/>
    <col min="12" max="12" width="2.26953125" customWidth="1"/>
    <col min="13" max="13" width="74.08984375" customWidth="1"/>
    <col min="14" max="14" width="2.26953125" customWidth="1"/>
  </cols>
  <sheetData>
    <row r="1" spans="2:13" ht="12.75" x14ac:dyDescent="0.2">
      <c r="B1" s="20"/>
      <c r="C1" s="45"/>
      <c r="D1" s="45"/>
      <c r="E1" s="45"/>
      <c r="F1" s="45"/>
      <c r="G1" s="45"/>
      <c r="H1" s="45"/>
      <c r="I1" s="45"/>
      <c r="J1" s="45"/>
      <c r="K1" s="21"/>
    </row>
    <row r="2" spans="2:13" ht="12.75" x14ac:dyDescent="0.2">
      <c r="B2" s="24" t="s">
        <v>45</v>
      </c>
      <c r="C2" s="25"/>
      <c r="D2" s="26"/>
      <c r="E2" s="26"/>
      <c r="F2" s="26"/>
      <c r="G2" s="26"/>
      <c r="H2" s="26"/>
      <c r="I2" s="26"/>
      <c r="J2" s="26"/>
      <c r="K2" s="26"/>
    </row>
    <row r="3" spans="2:13" ht="12.75" x14ac:dyDescent="0.2">
      <c r="B3" s="5"/>
    </row>
    <row r="4" spans="2:13" ht="18" x14ac:dyDescent="0.2">
      <c r="B4" s="22" t="s">
        <v>121</v>
      </c>
      <c r="D4" s="45"/>
      <c r="E4" s="45"/>
    </row>
    <row r="6" spans="2:13" ht="12.75" x14ac:dyDescent="0.2">
      <c r="B6" s="27" t="s">
        <v>46</v>
      </c>
      <c r="C6" s="150"/>
      <c r="D6" s="150"/>
      <c r="J6" s="26"/>
      <c r="K6" s="26"/>
    </row>
    <row r="7" spans="2:13" ht="12.75" x14ac:dyDescent="0.2">
      <c r="B7" s="27" t="s">
        <v>47</v>
      </c>
      <c r="C7" s="150"/>
      <c r="D7" s="150"/>
      <c r="J7" s="26"/>
      <c r="K7" s="26"/>
    </row>
    <row r="8" spans="2:13" ht="12.75" x14ac:dyDescent="0.2">
      <c r="B8" s="27" t="s">
        <v>48</v>
      </c>
      <c r="C8" s="150"/>
      <c r="D8" s="150"/>
      <c r="J8" s="26"/>
      <c r="K8" s="26"/>
    </row>
    <row r="9" spans="2:13" ht="12.75" x14ac:dyDescent="0.2">
      <c r="B9" s="27" t="s">
        <v>122</v>
      </c>
      <c r="C9" s="150"/>
      <c r="D9" s="150"/>
      <c r="J9" s="26"/>
      <c r="K9" s="26"/>
    </row>
    <row r="11" spans="2:13" ht="27" customHeight="1" x14ac:dyDescent="0.2">
      <c r="C11" s="151" t="s">
        <v>50</v>
      </c>
      <c r="D11" s="152"/>
      <c r="E11" s="152"/>
      <c r="F11" s="152"/>
      <c r="G11" s="152"/>
      <c r="H11" s="152"/>
      <c r="I11" s="152"/>
      <c r="J11" s="152"/>
      <c r="K11" s="153"/>
    </row>
    <row r="12" spans="2:13" ht="51" customHeight="1" x14ac:dyDescent="0.2">
      <c r="B12" s="28"/>
      <c r="C12" s="29" t="s">
        <v>51</v>
      </c>
      <c r="D12" s="29" t="s">
        <v>52</v>
      </c>
      <c r="E12" s="29" t="s">
        <v>53</v>
      </c>
      <c r="F12" s="29" t="s">
        <v>54</v>
      </c>
      <c r="G12" s="29" t="s">
        <v>55</v>
      </c>
      <c r="H12" s="29" t="s">
        <v>56</v>
      </c>
      <c r="I12" s="29" t="s">
        <v>57</v>
      </c>
      <c r="J12" s="29" t="s">
        <v>58</v>
      </c>
      <c r="K12" s="30" t="s">
        <v>59</v>
      </c>
      <c r="M12" s="31" t="s">
        <v>60</v>
      </c>
    </row>
    <row r="13" spans="2:13" ht="12.75" x14ac:dyDescent="0.2">
      <c r="C13" s="28"/>
      <c r="D13" s="32"/>
      <c r="E13" s="32"/>
      <c r="F13" s="32"/>
      <c r="G13" s="32"/>
      <c r="H13" s="32"/>
      <c r="I13" s="32"/>
      <c r="J13" s="32"/>
      <c r="K13" s="32"/>
    </row>
    <row r="14" spans="2:13" s="35" customFormat="1" ht="12.75" x14ac:dyDescent="0.2">
      <c r="B14" s="33" t="s">
        <v>123</v>
      </c>
      <c r="C14" s="34" t="s">
        <v>124</v>
      </c>
      <c r="D14" s="34" t="s">
        <v>124</v>
      </c>
      <c r="E14" s="34" t="s">
        <v>124</v>
      </c>
      <c r="F14" s="34" t="s">
        <v>124</v>
      </c>
      <c r="G14" s="34" t="s">
        <v>124</v>
      </c>
      <c r="H14" s="34" t="s">
        <v>124</v>
      </c>
      <c r="I14" s="34" t="s">
        <v>124</v>
      </c>
      <c r="J14" s="34" t="s">
        <v>124</v>
      </c>
      <c r="K14" s="34" t="s">
        <v>124</v>
      </c>
    </row>
    <row r="15" spans="2:13" ht="13.5" customHeight="1" x14ac:dyDescent="0.2">
      <c r="B15" s="83" t="s">
        <v>95</v>
      </c>
      <c r="C15" s="85">
        <v>0</v>
      </c>
      <c r="D15" s="60">
        <v>0</v>
      </c>
      <c r="E15" s="60">
        <v>0</v>
      </c>
      <c r="F15" s="60">
        <v>0</v>
      </c>
      <c r="G15" s="60">
        <v>0</v>
      </c>
      <c r="H15" s="60">
        <v>0</v>
      </c>
      <c r="I15" s="60">
        <v>0</v>
      </c>
      <c r="J15" s="60">
        <v>0</v>
      </c>
      <c r="K15" s="58">
        <f>SUM(C15:J15)</f>
        <v>0</v>
      </c>
      <c r="L15" s="45"/>
      <c r="M15" s="61"/>
    </row>
    <row r="16" spans="2:13" ht="13.5" customHeight="1" x14ac:dyDescent="0.2">
      <c r="B16" s="83" t="s">
        <v>95</v>
      </c>
      <c r="C16" s="85">
        <v>0</v>
      </c>
      <c r="D16" s="60">
        <v>0</v>
      </c>
      <c r="E16" s="60">
        <v>0</v>
      </c>
      <c r="F16" s="60">
        <v>0</v>
      </c>
      <c r="G16" s="60">
        <v>0</v>
      </c>
      <c r="H16" s="60">
        <v>0</v>
      </c>
      <c r="I16" s="60">
        <v>0</v>
      </c>
      <c r="J16" s="60">
        <v>0</v>
      </c>
      <c r="K16" s="58">
        <f t="shared" ref="K16:K39" si="0">SUM(C16:J16)</f>
        <v>0</v>
      </c>
      <c r="L16" s="45"/>
      <c r="M16" s="61"/>
    </row>
    <row r="17" spans="2:13" ht="13.5" customHeight="1" x14ac:dyDescent="0.2">
      <c r="B17" s="83" t="s">
        <v>95</v>
      </c>
      <c r="C17" s="85">
        <v>0</v>
      </c>
      <c r="D17" s="60">
        <v>0</v>
      </c>
      <c r="E17" s="60">
        <v>0</v>
      </c>
      <c r="F17" s="60">
        <v>0</v>
      </c>
      <c r="G17" s="60">
        <v>0</v>
      </c>
      <c r="H17" s="60">
        <v>0</v>
      </c>
      <c r="I17" s="60">
        <v>0</v>
      </c>
      <c r="J17" s="60">
        <v>0</v>
      </c>
      <c r="K17" s="58">
        <f t="shared" si="0"/>
        <v>0</v>
      </c>
      <c r="L17" s="45"/>
      <c r="M17" s="61"/>
    </row>
    <row r="18" spans="2:13" ht="13.5" customHeight="1" x14ac:dyDescent="0.2">
      <c r="B18" s="83" t="s">
        <v>95</v>
      </c>
      <c r="C18" s="85">
        <v>0</v>
      </c>
      <c r="D18" s="60">
        <v>0</v>
      </c>
      <c r="E18" s="60">
        <v>0</v>
      </c>
      <c r="F18" s="60">
        <v>0</v>
      </c>
      <c r="G18" s="60">
        <v>0</v>
      </c>
      <c r="H18" s="60">
        <v>0</v>
      </c>
      <c r="I18" s="60">
        <v>0</v>
      </c>
      <c r="J18" s="60">
        <v>0</v>
      </c>
      <c r="K18" s="58">
        <f t="shared" ref="K18:K36" si="1">SUM(C18:J18)</f>
        <v>0</v>
      </c>
      <c r="L18" s="45"/>
      <c r="M18" s="61"/>
    </row>
    <row r="19" spans="2:13" ht="13.5" customHeight="1" x14ac:dyDescent="0.2">
      <c r="B19" s="83" t="s">
        <v>95</v>
      </c>
      <c r="C19" s="85">
        <v>0</v>
      </c>
      <c r="D19" s="60">
        <v>0</v>
      </c>
      <c r="E19" s="60">
        <v>0</v>
      </c>
      <c r="F19" s="60">
        <v>0</v>
      </c>
      <c r="G19" s="60">
        <v>0</v>
      </c>
      <c r="H19" s="60">
        <v>0</v>
      </c>
      <c r="I19" s="60">
        <v>0</v>
      </c>
      <c r="J19" s="60">
        <v>0</v>
      </c>
      <c r="K19" s="58">
        <f t="shared" si="1"/>
        <v>0</v>
      </c>
      <c r="L19" s="45"/>
      <c r="M19" s="61"/>
    </row>
    <row r="20" spans="2:13" ht="13.5" customHeight="1" x14ac:dyDescent="0.2">
      <c r="B20" s="83" t="s">
        <v>95</v>
      </c>
      <c r="C20" s="85">
        <v>0</v>
      </c>
      <c r="D20" s="60">
        <v>0</v>
      </c>
      <c r="E20" s="60">
        <v>0</v>
      </c>
      <c r="F20" s="60">
        <v>0</v>
      </c>
      <c r="G20" s="60">
        <v>0</v>
      </c>
      <c r="H20" s="60">
        <v>0</v>
      </c>
      <c r="I20" s="60">
        <v>0</v>
      </c>
      <c r="J20" s="60">
        <v>0</v>
      </c>
      <c r="K20" s="58">
        <f t="shared" si="1"/>
        <v>0</v>
      </c>
      <c r="L20" s="45"/>
      <c r="M20" s="61"/>
    </row>
    <row r="21" spans="2:13" ht="13.5" customHeight="1" x14ac:dyDescent="0.2">
      <c r="B21" s="83" t="s">
        <v>95</v>
      </c>
      <c r="C21" s="85">
        <v>0</v>
      </c>
      <c r="D21" s="60">
        <v>0</v>
      </c>
      <c r="E21" s="60">
        <v>0</v>
      </c>
      <c r="F21" s="60">
        <v>0</v>
      </c>
      <c r="G21" s="60">
        <v>0</v>
      </c>
      <c r="H21" s="60">
        <v>0</v>
      </c>
      <c r="I21" s="60">
        <v>0</v>
      </c>
      <c r="J21" s="60">
        <v>0</v>
      </c>
      <c r="K21" s="58">
        <f t="shared" si="1"/>
        <v>0</v>
      </c>
      <c r="L21" s="45"/>
      <c r="M21" s="61"/>
    </row>
    <row r="22" spans="2:13" ht="13.5" customHeight="1" x14ac:dyDescent="0.2">
      <c r="B22" s="83" t="s">
        <v>95</v>
      </c>
      <c r="C22" s="85">
        <v>0</v>
      </c>
      <c r="D22" s="60">
        <v>0</v>
      </c>
      <c r="E22" s="60">
        <v>0</v>
      </c>
      <c r="F22" s="60">
        <v>0</v>
      </c>
      <c r="G22" s="60">
        <v>0</v>
      </c>
      <c r="H22" s="60">
        <v>0</v>
      </c>
      <c r="I22" s="60">
        <v>0</v>
      </c>
      <c r="J22" s="60">
        <v>0</v>
      </c>
      <c r="K22" s="58">
        <f t="shared" si="1"/>
        <v>0</v>
      </c>
      <c r="L22" s="45"/>
      <c r="M22" s="61"/>
    </row>
    <row r="23" spans="2:13" ht="13.5" customHeight="1" x14ac:dyDescent="0.2">
      <c r="B23" s="83" t="s">
        <v>95</v>
      </c>
      <c r="C23" s="85">
        <v>0</v>
      </c>
      <c r="D23" s="60">
        <v>0</v>
      </c>
      <c r="E23" s="60">
        <v>0</v>
      </c>
      <c r="F23" s="60">
        <v>0</v>
      </c>
      <c r="G23" s="60">
        <v>0</v>
      </c>
      <c r="H23" s="60">
        <v>0</v>
      </c>
      <c r="I23" s="60">
        <v>0</v>
      </c>
      <c r="J23" s="60">
        <v>0</v>
      </c>
      <c r="K23" s="58">
        <f t="shared" si="1"/>
        <v>0</v>
      </c>
      <c r="L23" s="45"/>
      <c r="M23" s="61"/>
    </row>
    <row r="24" spans="2:13" ht="13.5" customHeight="1" x14ac:dyDescent="0.2">
      <c r="B24" s="83" t="s">
        <v>95</v>
      </c>
      <c r="C24" s="85">
        <v>0</v>
      </c>
      <c r="D24" s="60">
        <v>0</v>
      </c>
      <c r="E24" s="60">
        <v>0</v>
      </c>
      <c r="F24" s="60">
        <v>0</v>
      </c>
      <c r="G24" s="60">
        <v>0</v>
      </c>
      <c r="H24" s="60">
        <v>0</v>
      </c>
      <c r="I24" s="60">
        <v>0</v>
      </c>
      <c r="J24" s="60">
        <v>0</v>
      </c>
      <c r="K24" s="58">
        <f t="shared" si="1"/>
        <v>0</v>
      </c>
      <c r="L24" s="45"/>
      <c r="M24" s="61"/>
    </row>
    <row r="25" spans="2:13" ht="13.5" customHeight="1" x14ac:dyDescent="0.2">
      <c r="B25" s="83" t="s">
        <v>95</v>
      </c>
      <c r="C25" s="85">
        <v>0</v>
      </c>
      <c r="D25" s="60">
        <v>0</v>
      </c>
      <c r="E25" s="60">
        <v>0</v>
      </c>
      <c r="F25" s="60">
        <v>0</v>
      </c>
      <c r="G25" s="60">
        <v>0</v>
      </c>
      <c r="H25" s="60">
        <v>0</v>
      </c>
      <c r="I25" s="60">
        <v>0</v>
      </c>
      <c r="J25" s="60">
        <v>0</v>
      </c>
      <c r="K25" s="58">
        <f t="shared" si="1"/>
        <v>0</v>
      </c>
      <c r="L25" s="45"/>
      <c r="M25" s="61"/>
    </row>
    <row r="26" spans="2:13" ht="13.5" customHeight="1" x14ac:dyDescent="0.2">
      <c r="B26" s="83" t="s">
        <v>95</v>
      </c>
      <c r="C26" s="85">
        <v>0</v>
      </c>
      <c r="D26" s="60">
        <v>0</v>
      </c>
      <c r="E26" s="60">
        <v>0</v>
      </c>
      <c r="F26" s="60">
        <v>0</v>
      </c>
      <c r="G26" s="60">
        <v>0</v>
      </c>
      <c r="H26" s="60">
        <v>0</v>
      </c>
      <c r="I26" s="60">
        <v>0</v>
      </c>
      <c r="J26" s="60">
        <v>0</v>
      </c>
      <c r="K26" s="58">
        <f t="shared" si="1"/>
        <v>0</v>
      </c>
      <c r="L26" s="45"/>
      <c r="M26" s="61"/>
    </row>
    <row r="27" spans="2:13" ht="13.5" customHeight="1" x14ac:dyDescent="0.2">
      <c r="B27" s="83" t="s">
        <v>95</v>
      </c>
      <c r="C27" s="85">
        <v>0</v>
      </c>
      <c r="D27" s="60">
        <v>0</v>
      </c>
      <c r="E27" s="60">
        <v>0</v>
      </c>
      <c r="F27" s="60">
        <v>0</v>
      </c>
      <c r="G27" s="60">
        <v>0</v>
      </c>
      <c r="H27" s="60">
        <v>0</v>
      </c>
      <c r="I27" s="60">
        <v>0</v>
      </c>
      <c r="J27" s="60">
        <v>0</v>
      </c>
      <c r="K27" s="58">
        <f t="shared" si="1"/>
        <v>0</v>
      </c>
      <c r="L27" s="45"/>
      <c r="M27" s="61"/>
    </row>
    <row r="28" spans="2:13" ht="13.5" customHeight="1" x14ac:dyDescent="0.2">
      <c r="B28" s="83" t="s">
        <v>95</v>
      </c>
      <c r="C28" s="85">
        <v>0</v>
      </c>
      <c r="D28" s="60">
        <v>0</v>
      </c>
      <c r="E28" s="60">
        <v>0</v>
      </c>
      <c r="F28" s="60">
        <v>0</v>
      </c>
      <c r="G28" s="60">
        <v>0</v>
      </c>
      <c r="H28" s="60">
        <v>0</v>
      </c>
      <c r="I28" s="60">
        <v>0</v>
      </c>
      <c r="J28" s="60">
        <v>0</v>
      </c>
      <c r="K28" s="58">
        <f t="shared" si="1"/>
        <v>0</v>
      </c>
      <c r="L28" s="45"/>
      <c r="M28" s="61"/>
    </row>
    <row r="29" spans="2:13" ht="13.5" customHeight="1" x14ac:dyDescent="0.2">
      <c r="B29" s="83" t="s">
        <v>95</v>
      </c>
      <c r="C29" s="85">
        <v>0</v>
      </c>
      <c r="D29" s="60">
        <v>0</v>
      </c>
      <c r="E29" s="60">
        <v>0</v>
      </c>
      <c r="F29" s="60">
        <v>0</v>
      </c>
      <c r="G29" s="60">
        <v>0</v>
      </c>
      <c r="H29" s="60">
        <v>0</v>
      </c>
      <c r="I29" s="60">
        <v>0</v>
      </c>
      <c r="J29" s="60">
        <v>0</v>
      </c>
      <c r="K29" s="58">
        <f t="shared" si="1"/>
        <v>0</v>
      </c>
      <c r="L29" s="45"/>
      <c r="M29" s="61"/>
    </row>
    <row r="30" spans="2:13" ht="13.5" customHeight="1" x14ac:dyDescent="0.2">
      <c r="B30" s="83" t="s">
        <v>95</v>
      </c>
      <c r="C30" s="85">
        <v>0</v>
      </c>
      <c r="D30" s="60">
        <v>0</v>
      </c>
      <c r="E30" s="60">
        <v>0</v>
      </c>
      <c r="F30" s="60">
        <v>0</v>
      </c>
      <c r="G30" s="60">
        <v>0</v>
      </c>
      <c r="H30" s="60">
        <v>0</v>
      </c>
      <c r="I30" s="60">
        <v>0</v>
      </c>
      <c r="J30" s="60">
        <v>0</v>
      </c>
      <c r="K30" s="58">
        <f t="shared" si="1"/>
        <v>0</v>
      </c>
      <c r="L30" s="45"/>
      <c r="M30" s="61"/>
    </row>
    <row r="31" spans="2:13" ht="13.5" customHeight="1" x14ac:dyDescent="0.2">
      <c r="B31" s="83" t="s">
        <v>95</v>
      </c>
      <c r="C31" s="85">
        <v>0</v>
      </c>
      <c r="D31" s="60">
        <v>0</v>
      </c>
      <c r="E31" s="60">
        <v>0</v>
      </c>
      <c r="F31" s="60">
        <v>0</v>
      </c>
      <c r="G31" s="60">
        <v>0</v>
      </c>
      <c r="H31" s="60">
        <v>0</v>
      </c>
      <c r="I31" s="60">
        <v>0</v>
      </c>
      <c r="J31" s="60">
        <v>0</v>
      </c>
      <c r="K31" s="58">
        <f t="shared" si="1"/>
        <v>0</v>
      </c>
      <c r="L31" s="45"/>
      <c r="M31" s="61"/>
    </row>
    <row r="32" spans="2:13" ht="13.5" customHeight="1" x14ac:dyDescent="0.2">
      <c r="B32" s="83" t="s">
        <v>95</v>
      </c>
      <c r="C32" s="85">
        <v>0</v>
      </c>
      <c r="D32" s="60">
        <v>0</v>
      </c>
      <c r="E32" s="60">
        <v>0</v>
      </c>
      <c r="F32" s="60">
        <v>0</v>
      </c>
      <c r="G32" s="60">
        <v>0</v>
      </c>
      <c r="H32" s="60">
        <v>0</v>
      </c>
      <c r="I32" s="60">
        <v>0</v>
      </c>
      <c r="J32" s="60">
        <v>0</v>
      </c>
      <c r="K32" s="58">
        <f t="shared" si="1"/>
        <v>0</v>
      </c>
      <c r="L32" s="45"/>
      <c r="M32" s="61"/>
    </row>
    <row r="33" spans="2:13" ht="13.5" customHeight="1" x14ac:dyDescent="0.2">
      <c r="B33" s="83" t="s">
        <v>95</v>
      </c>
      <c r="C33" s="85">
        <v>0</v>
      </c>
      <c r="D33" s="60">
        <v>0</v>
      </c>
      <c r="E33" s="60">
        <v>0</v>
      </c>
      <c r="F33" s="60">
        <v>0</v>
      </c>
      <c r="G33" s="60">
        <v>0</v>
      </c>
      <c r="H33" s="60">
        <v>0</v>
      </c>
      <c r="I33" s="60">
        <v>0</v>
      </c>
      <c r="J33" s="60">
        <v>0</v>
      </c>
      <c r="K33" s="58">
        <f t="shared" si="1"/>
        <v>0</v>
      </c>
      <c r="L33" s="45"/>
      <c r="M33" s="61"/>
    </row>
    <row r="34" spans="2:13" ht="13.5" customHeight="1" x14ac:dyDescent="0.2">
      <c r="B34" s="83" t="s">
        <v>95</v>
      </c>
      <c r="C34" s="85">
        <v>0</v>
      </c>
      <c r="D34" s="60">
        <v>0</v>
      </c>
      <c r="E34" s="60">
        <v>0</v>
      </c>
      <c r="F34" s="60">
        <v>0</v>
      </c>
      <c r="G34" s="60">
        <v>0</v>
      </c>
      <c r="H34" s="60">
        <v>0</v>
      </c>
      <c r="I34" s="60">
        <v>0</v>
      </c>
      <c r="J34" s="60">
        <v>0</v>
      </c>
      <c r="K34" s="58">
        <f t="shared" si="1"/>
        <v>0</v>
      </c>
      <c r="L34" s="45"/>
      <c r="M34" s="61"/>
    </row>
    <row r="35" spans="2:13" ht="13.5" customHeight="1" x14ac:dyDescent="0.2">
      <c r="B35" s="83" t="s">
        <v>95</v>
      </c>
      <c r="C35" s="85">
        <v>0</v>
      </c>
      <c r="D35" s="60">
        <v>0</v>
      </c>
      <c r="E35" s="60">
        <v>0</v>
      </c>
      <c r="F35" s="60">
        <v>0</v>
      </c>
      <c r="G35" s="60">
        <v>0</v>
      </c>
      <c r="H35" s="60">
        <v>0</v>
      </c>
      <c r="I35" s="60">
        <v>0</v>
      </c>
      <c r="J35" s="60">
        <v>0</v>
      </c>
      <c r="K35" s="58">
        <f t="shared" si="1"/>
        <v>0</v>
      </c>
      <c r="L35" s="45"/>
      <c r="M35" s="61"/>
    </row>
    <row r="36" spans="2:13" ht="13.5" customHeight="1" x14ac:dyDescent="0.2">
      <c r="B36" s="83" t="s">
        <v>95</v>
      </c>
      <c r="C36" s="85">
        <v>0</v>
      </c>
      <c r="D36" s="60">
        <v>0</v>
      </c>
      <c r="E36" s="60">
        <v>0</v>
      </c>
      <c r="F36" s="60">
        <v>0</v>
      </c>
      <c r="G36" s="60">
        <v>0</v>
      </c>
      <c r="H36" s="60">
        <v>0</v>
      </c>
      <c r="I36" s="60">
        <v>0</v>
      </c>
      <c r="J36" s="60">
        <v>0</v>
      </c>
      <c r="K36" s="58">
        <f t="shared" si="1"/>
        <v>0</v>
      </c>
      <c r="L36" s="45"/>
      <c r="M36" s="61"/>
    </row>
    <row r="37" spans="2:13" ht="13.5" customHeight="1" x14ac:dyDescent="0.2">
      <c r="B37" s="83" t="s">
        <v>95</v>
      </c>
      <c r="C37" s="85">
        <v>0</v>
      </c>
      <c r="D37" s="60">
        <v>0</v>
      </c>
      <c r="E37" s="60">
        <v>0</v>
      </c>
      <c r="F37" s="60">
        <v>0</v>
      </c>
      <c r="G37" s="60">
        <v>0</v>
      </c>
      <c r="H37" s="60">
        <v>0</v>
      </c>
      <c r="I37" s="60">
        <v>0</v>
      </c>
      <c r="J37" s="60">
        <v>0</v>
      </c>
      <c r="K37" s="58">
        <f t="shared" si="0"/>
        <v>0</v>
      </c>
      <c r="L37" s="45"/>
      <c r="M37" s="61"/>
    </row>
    <row r="38" spans="2:13" ht="13.5" customHeight="1" x14ac:dyDescent="0.2">
      <c r="B38" s="83" t="s">
        <v>95</v>
      </c>
      <c r="C38" s="85">
        <v>0</v>
      </c>
      <c r="D38" s="60">
        <v>0</v>
      </c>
      <c r="E38" s="60">
        <v>0</v>
      </c>
      <c r="F38" s="60">
        <v>0</v>
      </c>
      <c r="G38" s="60">
        <v>0</v>
      </c>
      <c r="H38" s="60">
        <v>0</v>
      </c>
      <c r="I38" s="60">
        <v>0</v>
      </c>
      <c r="J38" s="60">
        <v>0</v>
      </c>
      <c r="K38" s="58">
        <f t="shared" si="0"/>
        <v>0</v>
      </c>
      <c r="L38" s="45"/>
      <c r="M38" s="61"/>
    </row>
    <row r="39" spans="2:13" ht="13.5" customHeight="1" x14ac:dyDescent="0.2">
      <c r="B39" s="83" t="s">
        <v>95</v>
      </c>
      <c r="C39" s="85">
        <v>0</v>
      </c>
      <c r="D39" s="60">
        <v>0</v>
      </c>
      <c r="E39" s="60">
        <v>0</v>
      </c>
      <c r="F39" s="60">
        <v>0</v>
      </c>
      <c r="G39" s="60">
        <v>0</v>
      </c>
      <c r="H39" s="60">
        <v>0</v>
      </c>
      <c r="I39" s="60">
        <v>0</v>
      </c>
      <c r="J39" s="60">
        <v>0</v>
      </c>
      <c r="K39" s="58">
        <f t="shared" si="0"/>
        <v>0</v>
      </c>
      <c r="L39" s="45"/>
      <c r="M39" s="61"/>
    </row>
    <row r="40" spans="2:13" s="35" customFormat="1" ht="12.75" x14ac:dyDescent="0.2">
      <c r="B40" s="80" t="s">
        <v>125</v>
      </c>
      <c r="C40" s="86">
        <f>SUM(C15:C39)</f>
        <v>0</v>
      </c>
      <c r="D40" s="59">
        <f>SUM(D15:D39)</f>
        <v>0</v>
      </c>
      <c r="E40" s="59">
        <f>SUM(E15:E39)</f>
        <v>0</v>
      </c>
      <c r="F40" s="59">
        <f>SUM(F15:F39)</f>
        <v>0</v>
      </c>
      <c r="G40" s="59">
        <f t="shared" ref="G40:H40" si="2">SUM(G15:G39)</f>
        <v>0</v>
      </c>
      <c r="H40" s="59">
        <f t="shared" si="2"/>
        <v>0</v>
      </c>
      <c r="I40" s="59">
        <f>SUM(I15:I39)</f>
        <v>0</v>
      </c>
      <c r="J40" s="59">
        <f>SUM(J15:J39)</f>
        <v>0</v>
      </c>
      <c r="K40" s="59">
        <f t="shared" ref="K40" si="3">SUM(K15:K39)</f>
        <v>0</v>
      </c>
      <c r="L40" s="38"/>
      <c r="M40" s="38"/>
    </row>
    <row r="41" spans="2:13" s="35" customFormat="1" ht="12.75" x14ac:dyDescent="0.2">
      <c r="B41" s="63"/>
      <c r="C41" s="38"/>
      <c r="D41" s="38"/>
      <c r="E41" s="38"/>
      <c r="F41" s="38"/>
      <c r="G41" s="38"/>
      <c r="H41" s="38"/>
      <c r="I41" s="38"/>
      <c r="J41" s="38"/>
      <c r="K41" s="39"/>
      <c r="L41" s="38"/>
      <c r="M41" s="38"/>
    </row>
    <row r="42" spans="2:13" ht="12.75" x14ac:dyDescent="0.2">
      <c r="B42" s="45"/>
      <c r="C42" s="64"/>
      <c r="D42" s="32"/>
      <c r="E42" s="32"/>
      <c r="F42" s="32"/>
      <c r="G42" s="32"/>
      <c r="H42" s="32"/>
      <c r="I42" s="32"/>
      <c r="J42" s="32"/>
      <c r="K42" s="32"/>
      <c r="L42" s="45"/>
      <c r="M42" s="45"/>
    </row>
    <row r="43" spans="2:13" s="35" customFormat="1" ht="12.75" x14ac:dyDescent="0.2">
      <c r="B43" s="65" t="s">
        <v>78</v>
      </c>
      <c r="C43" s="64"/>
      <c r="D43" s="66"/>
      <c r="E43" s="66"/>
      <c r="F43" s="66"/>
      <c r="G43" s="66"/>
      <c r="H43" s="66"/>
      <c r="I43" s="66"/>
      <c r="J43" s="66"/>
      <c r="K43" s="66"/>
      <c r="L43" s="38"/>
      <c r="M43" s="45"/>
    </row>
    <row r="44" spans="2:13" ht="13.5" customHeight="1" x14ac:dyDescent="0.2">
      <c r="B44" s="79" t="str">
        <f>B15</f>
        <v>…..</v>
      </c>
      <c r="C44" s="87">
        <f>C15*SUMIFS('KWF Tarievenbeleid'!C:C,'KWF Tarievenbeleid'!$A:$A,$C$9,'KWF Tarievenbeleid'!$B:$B,$B44)</f>
        <v>0</v>
      </c>
      <c r="D44" s="56">
        <f>D15*SUMIFS('KWF Tarievenbeleid'!D:D,'KWF Tarievenbeleid'!$A:$A,$C$9,'KWF Tarievenbeleid'!$B:$B,$B44)</f>
        <v>0</v>
      </c>
      <c r="E44" s="56">
        <f>E15*SUMIFS('KWF Tarievenbeleid'!E:E,'KWF Tarievenbeleid'!$A:$A,$C$9,'KWF Tarievenbeleid'!$B:$B,$B44)</f>
        <v>0</v>
      </c>
      <c r="F44" s="56">
        <f>F15*SUMIFS('KWF Tarievenbeleid'!F:F,'KWF Tarievenbeleid'!$A:$A,$C$9,'KWF Tarievenbeleid'!$B:$B,$B44)</f>
        <v>0</v>
      </c>
      <c r="G44" s="56">
        <f>G15*SUMIFS('KWF Tarievenbeleid'!G:G,'KWF Tarievenbeleid'!$A:$A,$C$9,'KWF Tarievenbeleid'!$B:$B,$B44)</f>
        <v>0</v>
      </c>
      <c r="H44" s="56">
        <f>H15*SUMIFS('KWF Tarievenbeleid'!H:H,'KWF Tarievenbeleid'!$A:$A,$C$9,'KWF Tarievenbeleid'!$B:$B,$B44)</f>
        <v>0</v>
      </c>
      <c r="I44" s="56">
        <f>I15*SUMIFS('KWF Tarievenbeleid'!I:I,'KWF Tarievenbeleid'!$A:$A,$C$9,'KWF Tarievenbeleid'!$B:$B,$B44)</f>
        <v>0</v>
      </c>
      <c r="J44" s="56">
        <f>J15*SUMIFS('KWF Tarievenbeleid'!J:J,'KWF Tarievenbeleid'!$A:$A,$C$9,'KWF Tarievenbeleid'!$B:$B,$B44)</f>
        <v>0</v>
      </c>
      <c r="K44" s="56">
        <f>SUM(C44:J44)</f>
        <v>0</v>
      </c>
      <c r="L44" s="45"/>
      <c r="M44" s="45"/>
    </row>
    <row r="45" spans="2:13" ht="13.5" customHeight="1" x14ac:dyDescent="0.2">
      <c r="B45" s="79" t="str">
        <f t="shared" ref="B45:B68" si="4">B16</f>
        <v>…..</v>
      </c>
      <c r="C45" s="87">
        <f>C16*SUMIFS('KWF Tarievenbeleid'!C:C,'KWF Tarievenbeleid'!$A:$A,$C$9,'KWF Tarievenbeleid'!$B:$B,$B45)</f>
        <v>0</v>
      </c>
      <c r="D45" s="56">
        <f>D16*SUMIFS('KWF Tarievenbeleid'!D:D,'KWF Tarievenbeleid'!$A:$A,$C$9,'KWF Tarievenbeleid'!$B:$B,$B45)</f>
        <v>0</v>
      </c>
      <c r="E45" s="56">
        <f>E16*SUMIFS('KWF Tarievenbeleid'!E:E,'KWF Tarievenbeleid'!$A:$A,$C$9,'KWF Tarievenbeleid'!$B:$B,$B45)</f>
        <v>0</v>
      </c>
      <c r="F45" s="56">
        <f>F16*SUMIFS('KWF Tarievenbeleid'!F:F,'KWF Tarievenbeleid'!$A:$A,$C$9,'KWF Tarievenbeleid'!$B:$B,$B45)</f>
        <v>0</v>
      </c>
      <c r="G45" s="56">
        <f>G16*SUMIFS('KWF Tarievenbeleid'!G:G,'KWF Tarievenbeleid'!$A:$A,$C$9,'KWF Tarievenbeleid'!$B:$B,$B45)</f>
        <v>0</v>
      </c>
      <c r="H45" s="56">
        <f>H16*SUMIFS('KWF Tarievenbeleid'!H:H,'KWF Tarievenbeleid'!$A:$A,$C$9,'KWF Tarievenbeleid'!$B:$B,$B45)</f>
        <v>0</v>
      </c>
      <c r="I45" s="56">
        <f>I16*SUMIFS('KWF Tarievenbeleid'!I:I,'KWF Tarievenbeleid'!$A:$A,$C$9,'KWF Tarievenbeleid'!$B:$B,$B45)</f>
        <v>0</v>
      </c>
      <c r="J45" s="56">
        <f>J16*SUMIFS('KWF Tarievenbeleid'!J:J,'KWF Tarievenbeleid'!$A:$A,$C$9,'KWF Tarievenbeleid'!$B:$B,$B45)</f>
        <v>0</v>
      </c>
      <c r="K45" s="56">
        <f t="shared" ref="K45:K68" si="5">SUM(C45:J45)</f>
        <v>0</v>
      </c>
      <c r="L45" s="45"/>
      <c r="M45" s="45"/>
    </row>
    <row r="46" spans="2:13" ht="13.5" customHeight="1" x14ac:dyDescent="0.2">
      <c r="B46" s="79" t="str">
        <f t="shared" si="4"/>
        <v>…..</v>
      </c>
      <c r="C46" s="87">
        <f>C17*SUMIFS('KWF Tarievenbeleid'!C:C,'KWF Tarievenbeleid'!$A:$A,$C$9,'KWF Tarievenbeleid'!$B:$B,$B46)</f>
        <v>0</v>
      </c>
      <c r="D46" s="56">
        <f>D17*SUMIFS('KWF Tarievenbeleid'!D:D,'KWF Tarievenbeleid'!$A:$A,$C$9,'KWF Tarievenbeleid'!$B:$B,$B46)</f>
        <v>0</v>
      </c>
      <c r="E46" s="56">
        <f>E17*SUMIFS('KWF Tarievenbeleid'!E:E,'KWF Tarievenbeleid'!$A:$A,$C$9,'KWF Tarievenbeleid'!$B:$B,$B46)</f>
        <v>0</v>
      </c>
      <c r="F46" s="56">
        <f>F17*SUMIFS('KWF Tarievenbeleid'!F:F,'KWF Tarievenbeleid'!$A:$A,$C$9,'KWF Tarievenbeleid'!$B:$B,$B46)</f>
        <v>0</v>
      </c>
      <c r="G46" s="56">
        <f>G17*SUMIFS('KWF Tarievenbeleid'!G:G,'KWF Tarievenbeleid'!$A:$A,$C$9,'KWF Tarievenbeleid'!$B:$B,$B46)</f>
        <v>0</v>
      </c>
      <c r="H46" s="56">
        <f>H17*SUMIFS('KWF Tarievenbeleid'!H:H,'KWF Tarievenbeleid'!$A:$A,$C$9,'KWF Tarievenbeleid'!$B:$B,$B46)</f>
        <v>0</v>
      </c>
      <c r="I46" s="56">
        <f>I17*SUMIFS('KWF Tarievenbeleid'!I:I,'KWF Tarievenbeleid'!$A:$A,$C$9,'KWF Tarievenbeleid'!$B:$B,$B46)</f>
        <v>0</v>
      </c>
      <c r="J46" s="56">
        <f>J17*SUMIFS('KWF Tarievenbeleid'!J:J,'KWF Tarievenbeleid'!$A:$A,$C$9,'KWF Tarievenbeleid'!$B:$B,$B46)</f>
        <v>0</v>
      </c>
      <c r="K46" s="56">
        <f t="shared" si="5"/>
        <v>0</v>
      </c>
      <c r="L46" s="45"/>
      <c r="M46" s="45"/>
    </row>
    <row r="47" spans="2:13" ht="13.5" customHeight="1" x14ac:dyDescent="0.2">
      <c r="B47" s="79" t="str">
        <f t="shared" si="4"/>
        <v>…..</v>
      </c>
      <c r="C47" s="87">
        <f>C18*SUMIFS('KWF Tarievenbeleid'!C:C,'KWF Tarievenbeleid'!$A:$A,$C$9,'KWF Tarievenbeleid'!$B:$B,$B47)</f>
        <v>0</v>
      </c>
      <c r="D47" s="56">
        <f>D18*SUMIFS('KWF Tarievenbeleid'!D:D,'KWF Tarievenbeleid'!$A:$A,$C$9,'KWF Tarievenbeleid'!$B:$B,$B47)</f>
        <v>0</v>
      </c>
      <c r="E47" s="56">
        <f>E18*SUMIFS('KWF Tarievenbeleid'!E:E,'KWF Tarievenbeleid'!$A:$A,$C$9,'KWF Tarievenbeleid'!$B:$B,$B47)</f>
        <v>0</v>
      </c>
      <c r="F47" s="56">
        <f>F18*SUMIFS('KWF Tarievenbeleid'!F:F,'KWF Tarievenbeleid'!$A:$A,$C$9,'KWF Tarievenbeleid'!$B:$B,$B47)</f>
        <v>0</v>
      </c>
      <c r="G47" s="56">
        <f>G18*SUMIFS('KWF Tarievenbeleid'!G:G,'KWF Tarievenbeleid'!$A:$A,$C$9,'KWF Tarievenbeleid'!$B:$B,$B47)</f>
        <v>0</v>
      </c>
      <c r="H47" s="56">
        <f>H18*SUMIFS('KWF Tarievenbeleid'!H:H,'KWF Tarievenbeleid'!$A:$A,$C$9,'KWF Tarievenbeleid'!$B:$B,$B47)</f>
        <v>0</v>
      </c>
      <c r="I47" s="56">
        <f>I18*SUMIFS('KWF Tarievenbeleid'!I:I,'KWF Tarievenbeleid'!$A:$A,$C$9,'KWF Tarievenbeleid'!$B:$B,$B47)</f>
        <v>0</v>
      </c>
      <c r="J47" s="56">
        <f>J18*SUMIFS('KWF Tarievenbeleid'!J:J,'KWF Tarievenbeleid'!$A:$A,$C$9,'KWF Tarievenbeleid'!$B:$B,$B47)</f>
        <v>0</v>
      </c>
      <c r="K47" s="56">
        <f t="shared" si="5"/>
        <v>0</v>
      </c>
      <c r="L47" s="45"/>
      <c r="M47" s="45"/>
    </row>
    <row r="48" spans="2:13" ht="13.5" customHeight="1" x14ac:dyDescent="0.2">
      <c r="B48" s="79" t="str">
        <f t="shared" si="4"/>
        <v>…..</v>
      </c>
      <c r="C48" s="87">
        <f>C19*SUMIFS('KWF Tarievenbeleid'!C:C,'KWF Tarievenbeleid'!$A:$A,$C$9,'KWF Tarievenbeleid'!$B:$B,$B48)</f>
        <v>0</v>
      </c>
      <c r="D48" s="56">
        <f>D19*SUMIFS('KWF Tarievenbeleid'!D:D,'KWF Tarievenbeleid'!$A:$A,$C$9,'KWF Tarievenbeleid'!$B:$B,$B48)</f>
        <v>0</v>
      </c>
      <c r="E48" s="56">
        <f>E19*SUMIFS('KWF Tarievenbeleid'!E:E,'KWF Tarievenbeleid'!$A:$A,$C$9,'KWF Tarievenbeleid'!$B:$B,$B48)</f>
        <v>0</v>
      </c>
      <c r="F48" s="56">
        <f>F19*SUMIFS('KWF Tarievenbeleid'!F:F,'KWF Tarievenbeleid'!$A:$A,$C$9,'KWF Tarievenbeleid'!$B:$B,$B48)</f>
        <v>0</v>
      </c>
      <c r="G48" s="56">
        <f>G19*SUMIFS('KWF Tarievenbeleid'!G:G,'KWF Tarievenbeleid'!$A:$A,$C$9,'KWF Tarievenbeleid'!$B:$B,$B48)</f>
        <v>0</v>
      </c>
      <c r="H48" s="56">
        <f>H19*SUMIFS('KWF Tarievenbeleid'!H:H,'KWF Tarievenbeleid'!$A:$A,$C$9,'KWF Tarievenbeleid'!$B:$B,$B48)</f>
        <v>0</v>
      </c>
      <c r="I48" s="56">
        <f>I19*SUMIFS('KWF Tarievenbeleid'!I:I,'KWF Tarievenbeleid'!$A:$A,$C$9,'KWF Tarievenbeleid'!$B:$B,$B48)</f>
        <v>0</v>
      </c>
      <c r="J48" s="56">
        <f>J19*SUMIFS('KWF Tarievenbeleid'!J:J,'KWF Tarievenbeleid'!$A:$A,$C$9,'KWF Tarievenbeleid'!$B:$B,$B48)</f>
        <v>0</v>
      </c>
      <c r="K48" s="56">
        <f t="shared" si="5"/>
        <v>0</v>
      </c>
      <c r="L48" s="45"/>
      <c r="M48" s="45"/>
    </row>
    <row r="49" spans="2:13" ht="13.5" customHeight="1" x14ac:dyDescent="0.2">
      <c r="B49" s="79" t="str">
        <f t="shared" si="4"/>
        <v>…..</v>
      </c>
      <c r="C49" s="87">
        <f>C20*SUMIFS('KWF Tarievenbeleid'!C:C,'KWF Tarievenbeleid'!$A:$A,$C$9,'KWF Tarievenbeleid'!$B:$B,$B49)</f>
        <v>0</v>
      </c>
      <c r="D49" s="56">
        <f>D20*SUMIFS('KWF Tarievenbeleid'!D:D,'KWF Tarievenbeleid'!$A:$A,$C$9,'KWF Tarievenbeleid'!$B:$B,$B49)</f>
        <v>0</v>
      </c>
      <c r="E49" s="56">
        <f>E20*SUMIFS('KWF Tarievenbeleid'!E:E,'KWF Tarievenbeleid'!$A:$A,$C$9,'KWF Tarievenbeleid'!$B:$B,$B49)</f>
        <v>0</v>
      </c>
      <c r="F49" s="56">
        <f>F20*SUMIFS('KWF Tarievenbeleid'!F:F,'KWF Tarievenbeleid'!$A:$A,$C$9,'KWF Tarievenbeleid'!$B:$B,$B49)</f>
        <v>0</v>
      </c>
      <c r="G49" s="56">
        <f>G20*SUMIFS('KWF Tarievenbeleid'!G:G,'KWF Tarievenbeleid'!$A:$A,$C$9,'KWF Tarievenbeleid'!$B:$B,$B49)</f>
        <v>0</v>
      </c>
      <c r="H49" s="56">
        <f>H20*SUMIFS('KWF Tarievenbeleid'!H:H,'KWF Tarievenbeleid'!$A:$A,$C$9,'KWF Tarievenbeleid'!$B:$B,$B49)</f>
        <v>0</v>
      </c>
      <c r="I49" s="56">
        <f>I20*SUMIFS('KWF Tarievenbeleid'!I:I,'KWF Tarievenbeleid'!$A:$A,$C$9,'KWF Tarievenbeleid'!$B:$B,$B49)</f>
        <v>0</v>
      </c>
      <c r="J49" s="56">
        <f>J20*SUMIFS('KWF Tarievenbeleid'!J:J,'KWF Tarievenbeleid'!$A:$A,$C$9,'KWF Tarievenbeleid'!$B:$B,$B49)</f>
        <v>0</v>
      </c>
      <c r="K49" s="56">
        <f t="shared" si="5"/>
        <v>0</v>
      </c>
      <c r="L49" s="45"/>
      <c r="M49" s="45"/>
    </row>
    <row r="50" spans="2:13" ht="13.5" customHeight="1" x14ac:dyDescent="0.2">
      <c r="B50" s="79" t="str">
        <f t="shared" si="4"/>
        <v>…..</v>
      </c>
      <c r="C50" s="87">
        <f>C21*SUMIFS('KWF Tarievenbeleid'!C:C,'KWF Tarievenbeleid'!$A:$A,$C$9,'KWF Tarievenbeleid'!$B:$B,$B50)</f>
        <v>0</v>
      </c>
      <c r="D50" s="56">
        <f>D21*SUMIFS('KWF Tarievenbeleid'!D:D,'KWF Tarievenbeleid'!$A:$A,$C$9,'KWF Tarievenbeleid'!$B:$B,$B50)</f>
        <v>0</v>
      </c>
      <c r="E50" s="56">
        <f>E21*SUMIFS('KWF Tarievenbeleid'!E:E,'KWF Tarievenbeleid'!$A:$A,$C$9,'KWF Tarievenbeleid'!$B:$B,$B50)</f>
        <v>0</v>
      </c>
      <c r="F50" s="56">
        <f>F21*SUMIFS('KWF Tarievenbeleid'!F:F,'KWF Tarievenbeleid'!$A:$A,$C$9,'KWF Tarievenbeleid'!$B:$B,$B50)</f>
        <v>0</v>
      </c>
      <c r="G50" s="56">
        <f>G21*SUMIFS('KWF Tarievenbeleid'!G:G,'KWF Tarievenbeleid'!$A:$A,$C$9,'KWF Tarievenbeleid'!$B:$B,$B50)</f>
        <v>0</v>
      </c>
      <c r="H50" s="56">
        <f>H21*SUMIFS('KWF Tarievenbeleid'!H:H,'KWF Tarievenbeleid'!$A:$A,$C$9,'KWF Tarievenbeleid'!$B:$B,$B50)</f>
        <v>0</v>
      </c>
      <c r="I50" s="56">
        <f>I21*SUMIFS('KWF Tarievenbeleid'!I:I,'KWF Tarievenbeleid'!$A:$A,$C$9,'KWF Tarievenbeleid'!$B:$B,$B50)</f>
        <v>0</v>
      </c>
      <c r="J50" s="56">
        <f>J21*SUMIFS('KWF Tarievenbeleid'!J:J,'KWF Tarievenbeleid'!$A:$A,$C$9,'KWF Tarievenbeleid'!$B:$B,$B50)</f>
        <v>0</v>
      </c>
      <c r="K50" s="56">
        <f t="shared" si="5"/>
        <v>0</v>
      </c>
      <c r="L50" s="45"/>
      <c r="M50" s="45"/>
    </row>
    <row r="51" spans="2:13" ht="13.5" customHeight="1" x14ac:dyDescent="0.2">
      <c r="B51" s="79" t="str">
        <f t="shared" si="4"/>
        <v>…..</v>
      </c>
      <c r="C51" s="87">
        <f>C22*SUMIFS('KWF Tarievenbeleid'!C:C,'KWF Tarievenbeleid'!$A:$A,$C$9,'KWF Tarievenbeleid'!$B:$B,$B51)</f>
        <v>0</v>
      </c>
      <c r="D51" s="56">
        <f>D22*SUMIFS('KWF Tarievenbeleid'!D:D,'KWF Tarievenbeleid'!$A:$A,$C$9,'KWF Tarievenbeleid'!$B:$B,$B51)</f>
        <v>0</v>
      </c>
      <c r="E51" s="56">
        <f>E22*SUMIFS('KWF Tarievenbeleid'!E:E,'KWF Tarievenbeleid'!$A:$A,$C$9,'KWF Tarievenbeleid'!$B:$B,$B51)</f>
        <v>0</v>
      </c>
      <c r="F51" s="56">
        <f>F22*SUMIFS('KWF Tarievenbeleid'!F:F,'KWF Tarievenbeleid'!$A:$A,$C$9,'KWF Tarievenbeleid'!$B:$B,$B51)</f>
        <v>0</v>
      </c>
      <c r="G51" s="56">
        <f>G22*SUMIFS('KWF Tarievenbeleid'!G:G,'KWF Tarievenbeleid'!$A:$A,$C$9,'KWF Tarievenbeleid'!$B:$B,$B51)</f>
        <v>0</v>
      </c>
      <c r="H51" s="56">
        <f>H22*SUMIFS('KWF Tarievenbeleid'!H:H,'KWF Tarievenbeleid'!$A:$A,$C$9,'KWF Tarievenbeleid'!$B:$B,$B51)</f>
        <v>0</v>
      </c>
      <c r="I51" s="56">
        <f>I22*SUMIFS('KWF Tarievenbeleid'!I:I,'KWF Tarievenbeleid'!$A:$A,$C$9,'KWF Tarievenbeleid'!$B:$B,$B51)</f>
        <v>0</v>
      </c>
      <c r="J51" s="56">
        <f>J22*SUMIFS('KWF Tarievenbeleid'!J:J,'KWF Tarievenbeleid'!$A:$A,$C$9,'KWF Tarievenbeleid'!$B:$B,$B51)</f>
        <v>0</v>
      </c>
      <c r="K51" s="56">
        <f t="shared" si="5"/>
        <v>0</v>
      </c>
      <c r="L51" s="45"/>
      <c r="M51" s="45"/>
    </row>
    <row r="52" spans="2:13" ht="13.5" customHeight="1" x14ac:dyDescent="0.2">
      <c r="B52" s="79" t="str">
        <f t="shared" si="4"/>
        <v>…..</v>
      </c>
      <c r="C52" s="87">
        <f>C23*SUMIFS('KWF Tarievenbeleid'!C:C,'KWF Tarievenbeleid'!$A:$A,$C$9,'KWF Tarievenbeleid'!$B:$B,$B52)</f>
        <v>0</v>
      </c>
      <c r="D52" s="56">
        <f>D23*SUMIFS('KWF Tarievenbeleid'!D:D,'KWF Tarievenbeleid'!$A:$A,$C$9,'KWF Tarievenbeleid'!$B:$B,$B52)</f>
        <v>0</v>
      </c>
      <c r="E52" s="56">
        <f>E23*SUMIFS('KWF Tarievenbeleid'!E:E,'KWF Tarievenbeleid'!$A:$A,$C$9,'KWF Tarievenbeleid'!$B:$B,$B52)</f>
        <v>0</v>
      </c>
      <c r="F52" s="56">
        <f>F23*SUMIFS('KWF Tarievenbeleid'!F:F,'KWF Tarievenbeleid'!$A:$A,$C$9,'KWF Tarievenbeleid'!$B:$B,$B52)</f>
        <v>0</v>
      </c>
      <c r="G52" s="56">
        <f>G23*SUMIFS('KWF Tarievenbeleid'!G:G,'KWF Tarievenbeleid'!$A:$A,$C$9,'KWF Tarievenbeleid'!$B:$B,$B52)</f>
        <v>0</v>
      </c>
      <c r="H52" s="56">
        <f>H23*SUMIFS('KWF Tarievenbeleid'!H:H,'KWF Tarievenbeleid'!$A:$A,$C$9,'KWF Tarievenbeleid'!$B:$B,$B52)</f>
        <v>0</v>
      </c>
      <c r="I52" s="56">
        <f>I23*SUMIFS('KWF Tarievenbeleid'!I:I,'KWF Tarievenbeleid'!$A:$A,$C$9,'KWF Tarievenbeleid'!$B:$B,$B52)</f>
        <v>0</v>
      </c>
      <c r="J52" s="56">
        <f>J23*SUMIFS('KWF Tarievenbeleid'!J:J,'KWF Tarievenbeleid'!$A:$A,$C$9,'KWF Tarievenbeleid'!$B:$B,$B52)</f>
        <v>0</v>
      </c>
      <c r="K52" s="56">
        <f t="shared" si="5"/>
        <v>0</v>
      </c>
      <c r="L52" s="45"/>
      <c r="M52" s="45"/>
    </row>
    <row r="53" spans="2:13" ht="13.5" customHeight="1" x14ac:dyDescent="0.2">
      <c r="B53" s="79" t="str">
        <f t="shared" si="4"/>
        <v>…..</v>
      </c>
      <c r="C53" s="87">
        <f>C24*SUMIFS('KWF Tarievenbeleid'!C:C,'KWF Tarievenbeleid'!$A:$A,$C$9,'KWF Tarievenbeleid'!$B:$B,$B53)</f>
        <v>0</v>
      </c>
      <c r="D53" s="56">
        <f>D24*SUMIFS('KWF Tarievenbeleid'!D:D,'KWF Tarievenbeleid'!$A:$A,$C$9,'KWF Tarievenbeleid'!$B:$B,$B53)</f>
        <v>0</v>
      </c>
      <c r="E53" s="56">
        <f>E24*SUMIFS('KWF Tarievenbeleid'!E:E,'KWF Tarievenbeleid'!$A:$A,$C$9,'KWF Tarievenbeleid'!$B:$B,$B53)</f>
        <v>0</v>
      </c>
      <c r="F53" s="56">
        <f>F24*SUMIFS('KWF Tarievenbeleid'!F:F,'KWF Tarievenbeleid'!$A:$A,$C$9,'KWF Tarievenbeleid'!$B:$B,$B53)</f>
        <v>0</v>
      </c>
      <c r="G53" s="56">
        <f>G24*SUMIFS('KWF Tarievenbeleid'!G:G,'KWF Tarievenbeleid'!$A:$A,$C$9,'KWF Tarievenbeleid'!$B:$B,$B53)</f>
        <v>0</v>
      </c>
      <c r="H53" s="56">
        <f>H24*SUMIFS('KWF Tarievenbeleid'!H:H,'KWF Tarievenbeleid'!$A:$A,$C$9,'KWF Tarievenbeleid'!$B:$B,$B53)</f>
        <v>0</v>
      </c>
      <c r="I53" s="56">
        <f>I24*SUMIFS('KWF Tarievenbeleid'!I:I,'KWF Tarievenbeleid'!$A:$A,$C$9,'KWF Tarievenbeleid'!$B:$B,$B53)</f>
        <v>0</v>
      </c>
      <c r="J53" s="56">
        <f>J24*SUMIFS('KWF Tarievenbeleid'!J:J,'KWF Tarievenbeleid'!$A:$A,$C$9,'KWF Tarievenbeleid'!$B:$B,$B53)</f>
        <v>0</v>
      </c>
      <c r="K53" s="56">
        <f t="shared" si="5"/>
        <v>0</v>
      </c>
      <c r="L53" s="45"/>
      <c r="M53" s="45"/>
    </row>
    <row r="54" spans="2:13" ht="13.5" customHeight="1" x14ac:dyDescent="0.2">
      <c r="B54" s="79" t="str">
        <f t="shared" si="4"/>
        <v>…..</v>
      </c>
      <c r="C54" s="87">
        <f>C25*SUMIFS('KWF Tarievenbeleid'!C:C,'KWF Tarievenbeleid'!$A:$A,$C$9,'KWF Tarievenbeleid'!$B:$B,$B54)</f>
        <v>0</v>
      </c>
      <c r="D54" s="56">
        <f>D25*SUMIFS('KWF Tarievenbeleid'!D:D,'KWF Tarievenbeleid'!$A:$A,$C$9,'KWF Tarievenbeleid'!$B:$B,$B54)</f>
        <v>0</v>
      </c>
      <c r="E54" s="56">
        <f>E25*SUMIFS('KWF Tarievenbeleid'!E:E,'KWF Tarievenbeleid'!$A:$A,$C$9,'KWF Tarievenbeleid'!$B:$B,$B54)</f>
        <v>0</v>
      </c>
      <c r="F54" s="56">
        <f>F25*SUMIFS('KWF Tarievenbeleid'!F:F,'KWF Tarievenbeleid'!$A:$A,$C$9,'KWF Tarievenbeleid'!$B:$B,$B54)</f>
        <v>0</v>
      </c>
      <c r="G54" s="56">
        <f>G25*SUMIFS('KWF Tarievenbeleid'!G:G,'KWF Tarievenbeleid'!$A:$A,$C$9,'KWF Tarievenbeleid'!$B:$B,$B54)</f>
        <v>0</v>
      </c>
      <c r="H54" s="56">
        <f>H25*SUMIFS('KWF Tarievenbeleid'!H:H,'KWF Tarievenbeleid'!$A:$A,$C$9,'KWF Tarievenbeleid'!$B:$B,$B54)</f>
        <v>0</v>
      </c>
      <c r="I54" s="56">
        <f>I25*SUMIFS('KWF Tarievenbeleid'!I:I,'KWF Tarievenbeleid'!$A:$A,$C$9,'KWF Tarievenbeleid'!$B:$B,$B54)</f>
        <v>0</v>
      </c>
      <c r="J54" s="56">
        <f>J25*SUMIFS('KWF Tarievenbeleid'!J:J,'KWF Tarievenbeleid'!$A:$A,$C$9,'KWF Tarievenbeleid'!$B:$B,$B54)</f>
        <v>0</v>
      </c>
      <c r="K54" s="56">
        <f t="shared" si="5"/>
        <v>0</v>
      </c>
      <c r="L54" s="45"/>
      <c r="M54" s="45"/>
    </row>
    <row r="55" spans="2:13" ht="13.5" customHeight="1" x14ac:dyDescent="0.2">
      <c r="B55" s="79" t="str">
        <f t="shared" si="4"/>
        <v>…..</v>
      </c>
      <c r="C55" s="87">
        <f>C26*SUMIFS('KWF Tarievenbeleid'!C:C,'KWF Tarievenbeleid'!$A:$A,$C$9,'KWF Tarievenbeleid'!$B:$B,$B55)</f>
        <v>0</v>
      </c>
      <c r="D55" s="56">
        <f>D26*SUMIFS('KWF Tarievenbeleid'!D:D,'KWF Tarievenbeleid'!$A:$A,$C$9,'KWF Tarievenbeleid'!$B:$B,$B55)</f>
        <v>0</v>
      </c>
      <c r="E55" s="56">
        <f>E26*SUMIFS('KWF Tarievenbeleid'!E:E,'KWF Tarievenbeleid'!$A:$A,$C$9,'KWF Tarievenbeleid'!$B:$B,$B55)</f>
        <v>0</v>
      </c>
      <c r="F55" s="56">
        <f>F26*SUMIFS('KWF Tarievenbeleid'!F:F,'KWF Tarievenbeleid'!$A:$A,$C$9,'KWF Tarievenbeleid'!$B:$B,$B55)</f>
        <v>0</v>
      </c>
      <c r="G55" s="56">
        <f>G26*SUMIFS('KWF Tarievenbeleid'!G:G,'KWF Tarievenbeleid'!$A:$A,$C$9,'KWF Tarievenbeleid'!$B:$B,$B55)</f>
        <v>0</v>
      </c>
      <c r="H55" s="56">
        <f>H26*SUMIFS('KWF Tarievenbeleid'!H:H,'KWF Tarievenbeleid'!$A:$A,$C$9,'KWF Tarievenbeleid'!$B:$B,$B55)</f>
        <v>0</v>
      </c>
      <c r="I55" s="56">
        <f>I26*SUMIFS('KWF Tarievenbeleid'!I:I,'KWF Tarievenbeleid'!$A:$A,$C$9,'KWF Tarievenbeleid'!$B:$B,$B55)</f>
        <v>0</v>
      </c>
      <c r="J55" s="56">
        <f>J26*SUMIFS('KWF Tarievenbeleid'!J:J,'KWF Tarievenbeleid'!$A:$A,$C$9,'KWF Tarievenbeleid'!$B:$B,$B55)</f>
        <v>0</v>
      </c>
      <c r="K55" s="56">
        <f t="shared" si="5"/>
        <v>0</v>
      </c>
      <c r="L55" s="45"/>
      <c r="M55" s="45"/>
    </row>
    <row r="56" spans="2:13" ht="13.5" customHeight="1" x14ac:dyDescent="0.2">
      <c r="B56" s="79" t="str">
        <f t="shared" si="4"/>
        <v>…..</v>
      </c>
      <c r="C56" s="87">
        <f>C27*SUMIFS('KWF Tarievenbeleid'!C:C,'KWF Tarievenbeleid'!$A:$A,$C$9,'KWF Tarievenbeleid'!$B:$B,$B56)</f>
        <v>0</v>
      </c>
      <c r="D56" s="56">
        <f>D27*SUMIFS('KWF Tarievenbeleid'!D:D,'KWF Tarievenbeleid'!$A:$A,$C$9,'KWF Tarievenbeleid'!$B:$B,$B56)</f>
        <v>0</v>
      </c>
      <c r="E56" s="56">
        <f>E27*SUMIFS('KWF Tarievenbeleid'!E:E,'KWF Tarievenbeleid'!$A:$A,$C$9,'KWF Tarievenbeleid'!$B:$B,$B56)</f>
        <v>0</v>
      </c>
      <c r="F56" s="56">
        <f>F27*SUMIFS('KWF Tarievenbeleid'!F:F,'KWF Tarievenbeleid'!$A:$A,$C$9,'KWF Tarievenbeleid'!$B:$B,$B56)</f>
        <v>0</v>
      </c>
      <c r="G56" s="56">
        <f>G27*SUMIFS('KWF Tarievenbeleid'!G:G,'KWF Tarievenbeleid'!$A:$A,$C$9,'KWF Tarievenbeleid'!$B:$B,$B56)</f>
        <v>0</v>
      </c>
      <c r="H56" s="56">
        <f>H27*SUMIFS('KWF Tarievenbeleid'!H:H,'KWF Tarievenbeleid'!$A:$A,$C$9,'KWF Tarievenbeleid'!$B:$B,$B56)</f>
        <v>0</v>
      </c>
      <c r="I56" s="56">
        <f>I27*SUMIFS('KWF Tarievenbeleid'!I:I,'KWF Tarievenbeleid'!$A:$A,$C$9,'KWF Tarievenbeleid'!$B:$B,$B56)</f>
        <v>0</v>
      </c>
      <c r="J56" s="56">
        <f>J27*SUMIFS('KWF Tarievenbeleid'!J:J,'KWF Tarievenbeleid'!$A:$A,$C$9,'KWF Tarievenbeleid'!$B:$B,$B56)</f>
        <v>0</v>
      </c>
      <c r="K56" s="56">
        <f t="shared" si="5"/>
        <v>0</v>
      </c>
      <c r="L56" s="45"/>
      <c r="M56" s="45"/>
    </row>
    <row r="57" spans="2:13" ht="13.5" customHeight="1" x14ac:dyDescent="0.2">
      <c r="B57" s="79" t="str">
        <f t="shared" si="4"/>
        <v>…..</v>
      </c>
      <c r="C57" s="87">
        <f>C28*SUMIFS('KWF Tarievenbeleid'!C:C,'KWF Tarievenbeleid'!$A:$A,$C$9,'KWF Tarievenbeleid'!$B:$B,$B57)</f>
        <v>0</v>
      </c>
      <c r="D57" s="56">
        <f>D28*SUMIFS('KWF Tarievenbeleid'!D:D,'KWF Tarievenbeleid'!$A:$A,$C$9,'KWF Tarievenbeleid'!$B:$B,$B57)</f>
        <v>0</v>
      </c>
      <c r="E57" s="56">
        <f>E28*SUMIFS('KWF Tarievenbeleid'!E:E,'KWF Tarievenbeleid'!$A:$A,$C$9,'KWF Tarievenbeleid'!$B:$B,$B57)</f>
        <v>0</v>
      </c>
      <c r="F57" s="56">
        <f>F28*SUMIFS('KWF Tarievenbeleid'!F:F,'KWF Tarievenbeleid'!$A:$A,$C$9,'KWF Tarievenbeleid'!$B:$B,$B57)</f>
        <v>0</v>
      </c>
      <c r="G57" s="56">
        <f>G28*SUMIFS('KWF Tarievenbeleid'!G:G,'KWF Tarievenbeleid'!$A:$A,$C$9,'KWF Tarievenbeleid'!$B:$B,$B57)</f>
        <v>0</v>
      </c>
      <c r="H57" s="56">
        <f>H28*SUMIFS('KWF Tarievenbeleid'!H:H,'KWF Tarievenbeleid'!$A:$A,$C$9,'KWF Tarievenbeleid'!$B:$B,$B57)</f>
        <v>0</v>
      </c>
      <c r="I57" s="56">
        <f>I28*SUMIFS('KWF Tarievenbeleid'!I:I,'KWF Tarievenbeleid'!$A:$A,$C$9,'KWF Tarievenbeleid'!$B:$B,$B57)</f>
        <v>0</v>
      </c>
      <c r="J57" s="56">
        <f>J28*SUMIFS('KWF Tarievenbeleid'!J:J,'KWF Tarievenbeleid'!$A:$A,$C$9,'KWF Tarievenbeleid'!$B:$B,$B57)</f>
        <v>0</v>
      </c>
      <c r="K57" s="56">
        <f t="shared" si="5"/>
        <v>0</v>
      </c>
      <c r="L57" s="45"/>
      <c r="M57" s="45"/>
    </row>
    <row r="58" spans="2:13" ht="13.5" customHeight="1" x14ac:dyDescent="0.2">
      <c r="B58" s="79" t="str">
        <f t="shared" si="4"/>
        <v>…..</v>
      </c>
      <c r="C58" s="87">
        <f>C29*SUMIFS('KWF Tarievenbeleid'!C:C,'KWF Tarievenbeleid'!$A:$A,$C$9,'KWF Tarievenbeleid'!$B:$B,$B58)</f>
        <v>0</v>
      </c>
      <c r="D58" s="56">
        <f>D29*SUMIFS('KWF Tarievenbeleid'!D:D,'KWF Tarievenbeleid'!$A:$A,$C$9,'KWF Tarievenbeleid'!$B:$B,$B58)</f>
        <v>0</v>
      </c>
      <c r="E58" s="56">
        <f>E29*SUMIFS('KWF Tarievenbeleid'!E:E,'KWF Tarievenbeleid'!$A:$A,$C$9,'KWF Tarievenbeleid'!$B:$B,$B58)</f>
        <v>0</v>
      </c>
      <c r="F58" s="56">
        <f>F29*SUMIFS('KWF Tarievenbeleid'!F:F,'KWF Tarievenbeleid'!$A:$A,$C$9,'KWF Tarievenbeleid'!$B:$B,$B58)</f>
        <v>0</v>
      </c>
      <c r="G58" s="56">
        <f>G29*SUMIFS('KWF Tarievenbeleid'!G:G,'KWF Tarievenbeleid'!$A:$A,$C$9,'KWF Tarievenbeleid'!$B:$B,$B58)</f>
        <v>0</v>
      </c>
      <c r="H58" s="56">
        <f>H29*SUMIFS('KWF Tarievenbeleid'!H:H,'KWF Tarievenbeleid'!$A:$A,$C$9,'KWF Tarievenbeleid'!$B:$B,$B58)</f>
        <v>0</v>
      </c>
      <c r="I58" s="56">
        <f>I29*SUMIFS('KWF Tarievenbeleid'!I:I,'KWF Tarievenbeleid'!$A:$A,$C$9,'KWF Tarievenbeleid'!$B:$B,$B58)</f>
        <v>0</v>
      </c>
      <c r="J58" s="56">
        <f>J29*SUMIFS('KWF Tarievenbeleid'!J:J,'KWF Tarievenbeleid'!$A:$A,$C$9,'KWF Tarievenbeleid'!$B:$B,$B58)</f>
        <v>0</v>
      </c>
      <c r="K58" s="56">
        <f t="shared" si="5"/>
        <v>0</v>
      </c>
      <c r="L58" s="45"/>
      <c r="M58" s="45"/>
    </row>
    <row r="59" spans="2:13" ht="13.5" customHeight="1" x14ac:dyDescent="0.2">
      <c r="B59" s="79" t="str">
        <f t="shared" si="4"/>
        <v>…..</v>
      </c>
      <c r="C59" s="87">
        <f>C30*SUMIFS('KWF Tarievenbeleid'!C:C,'KWF Tarievenbeleid'!$A:$A,$C$9,'KWF Tarievenbeleid'!$B:$B,$B59)</f>
        <v>0</v>
      </c>
      <c r="D59" s="56">
        <f>D30*SUMIFS('KWF Tarievenbeleid'!D:D,'KWF Tarievenbeleid'!$A:$A,$C$9,'KWF Tarievenbeleid'!$B:$B,$B59)</f>
        <v>0</v>
      </c>
      <c r="E59" s="56">
        <f>E30*SUMIFS('KWF Tarievenbeleid'!E:E,'KWF Tarievenbeleid'!$A:$A,$C$9,'KWF Tarievenbeleid'!$B:$B,$B59)</f>
        <v>0</v>
      </c>
      <c r="F59" s="56">
        <f>F30*SUMIFS('KWF Tarievenbeleid'!F:F,'KWF Tarievenbeleid'!$A:$A,$C$9,'KWF Tarievenbeleid'!$B:$B,$B59)</f>
        <v>0</v>
      </c>
      <c r="G59" s="56">
        <f>G30*SUMIFS('KWF Tarievenbeleid'!G:G,'KWF Tarievenbeleid'!$A:$A,$C$9,'KWF Tarievenbeleid'!$B:$B,$B59)</f>
        <v>0</v>
      </c>
      <c r="H59" s="56">
        <f>H30*SUMIFS('KWF Tarievenbeleid'!H:H,'KWF Tarievenbeleid'!$A:$A,$C$9,'KWF Tarievenbeleid'!$B:$B,$B59)</f>
        <v>0</v>
      </c>
      <c r="I59" s="56">
        <f>I30*SUMIFS('KWF Tarievenbeleid'!I:I,'KWF Tarievenbeleid'!$A:$A,$C$9,'KWF Tarievenbeleid'!$B:$B,$B59)</f>
        <v>0</v>
      </c>
      <c r="J59" s="56">
        <f>J30*SUMIFS('KWF Tarievenbeleid'!J:J,'KWF Tarievenbeleid'!$A:$A,$C$9,'KWF Tarievenbeleid'!$B:$B,$B59)</f>
        <v>0</v>
      </c>
      <c r="K59" s="56">
        <f t="shared" si="5"/>
        <v>0</v>
      </c>
      <c r="L59" s="45"/>
      <c r="M59" s="45"/>
    </row>
    <row r="60" spans="2:13" ht="13.5" customHeight="1" x14ac:dyDescent="0.2">
      <c r="B60" s="79" t="str">
        <f t="shared" si="4"/>
        <v>…..</v>
      </c>
      <c r="C60" s="87">
        <f>C31*SUMIFS('KWF Tarievenbeleid'!C:C,'KWF Tarievenbeleid'!$A:$A,$C$9,'KWF Tarievenbeleid'!$B:$B,$B60)</f>
        <v>0</v>
      </c>
      <c r="D60" s="56">
        <f>D31*SUMIFS('KWF Tarievenbeleid'!D:D,'KWF Tarievenbeleid'!$A:$A,$C$9,'KWF Tarievenbeleid'!$B:$B,$B60)</f>
        <v>0</v>
      </c>
      <c r="E60" s="56">
        <f>E31*SUMIFS('KWF Tarievenbeleid'!E:E,'KWF Tarievenbeleid'!$A:$A,$C$9,'KWF Tarievenbeleid'!$B:$B,$B60)</f>
        <v>0</v>
      </c>
      <c r="F60" s="56">
        <f>F31*SUMIFS('KWF Tarievenbeleid'!F:F,'KWF Tarievenbeleid'!$A:$A,$C$9,'KWF Tarievenbeleid'!$B:$B,$B60)</f>
        <v>0</v>
      </c>
      <c r="G60" s="56">
        <f>G31*SUMIFS('KWF Tarievenbeleid'!G:G,'KWF Tarievenbeleid'!$A:$A,$C$9,'KWF Tarievenbeleid'!$B:$B,$B60)</f>
        <v>0</v>
      </c>
      <c r="H60" s="56">
        <f>H31*SUMIFS('KWF Tarievenbeleid'!H:H,'KWF Tarievenbeleid'!$A:$A,$C$9,'KWF Tarievenbeleid'!$B:$B,$B60)</f>
        <v>0</v>
      </c>
      <c r="I60" s="56">
        <f>I31*SUMIFS('KWF Tarievenbeleid'!I:I,'KWF Tarievenbeleid'!$A:$A,$C$9,'KWF Tarievenbeleid'!$B:$B,$B60)</f>
        <v>0</v>
      </c>
      <c r="J60" s="56">
        <f>J31*SUMIFS('KWF Tarievenbeleid'!J:J,'KWF Tarievenbeleid'!$A:$A,$C$9,'KWF Tarievenbeleid'!$B:$B,$B60)</f>
        <v>0</v>
      </c>
      <c r="K60" s="56">
        <f t="shared" si="5"/>
        <v>0</v>
      </c>
      <c r="L60" s="45"/>
      <c r="M60" s="45"/>
    </row>
    <row r="61" spans="2:13" ht="13.5" customHeight="1" x14ac:dyDescent="0.2">
      <c r="B61" s="79" t="str">
        <f t="shared" si="4"/>
        <v>…..</v>
      </c>
      <c r="C61" s="87">
        <f>C32*SUMIFS('KWF Tarievenbeleid'!C:C,'KWF Tarievenbeleid'!$A:$A,$C$9,'KWF Tarievenbeleid'!$B:$B,$B61)</f>
        <v>0</v>
      </c>
      <c r="D61" s="56">
        <f>D32*SUMIFS('KWF Tarievenbeleid'!D:D,'KWF Tarievenbeleid'!$A:$A,$C$9,'KWF Tarievenbeleid'!$B:$B,$B61)</f>
        <v>0</v>
      </c>
      <c r="E61" s="56">
        <f>E32*SUMIFS('KWF Tarievenbeleid'!E:E,'KWF Tarievenbeleid'!$A:$A,$C$9,'KWF Tarievenbeleid'!$B:$B,$B61)</f>
        <v>0</v>
      </c>
      <c r="F61" s="56">
        <f>F32*SUMIFS('KWF Tarievenbeleid'!F:F,'KWF Tarievenbeleid'!$A:$A,$C$9,'KWF Tarievenbeleid'!$B:$B,$B61)</f>
        <v>0</v>
      </c>
      <c r="G61" s="56">
        <f>G32*SUMIFS('KWF Tarievenbeleid'!G:G,'KWF Tarievenbeleid'!$A:$A,$C$9,'KWF Tarievenbeleid'!$B:$B,$B61)</f>
        <v>0</v>
      </c>
      <c r="H61" s="56">
        <f>H32*SUMIFS('KWF Tarievenbeleid'!H:H,'KWF Tarievenbeleid'!$A:$A,$C$9,'KWF Tarievenbeleid'!$B:$B,$B61)</f>
        <v>0</v>
      </c>
      <c r="I61" s="56">
        <f>I32*SUMIFS('KWF Tarievenbeleid'!I:I,'KWF Tarievenbeleid'!$A:$A,$C$9,'KWF Tarievenbeleid'!$B:$B,$B61)</f>
        <v>0</v>
      </c>
      <c r="J61" s="56">
        <f>J32*SUMIFS('KWF Tarievenbeleid'!J:J,'KWF Tarievenbeleid'!$A:$A,$C$9,'KWF Tarievenbeleid'!$B:$B,$B61)</f>
        <v>0</v>
      </c>
      <c r="K61" s="56">
        <f t="shared" si="5"/>
        <v>0</v>
      </c>
      <c r="L61" s="45"/>
      <c r="M61" s="45"/>
    </row>
    <row r="62" spans="2:13" ht="13.5" customHeight="1" x14ac:dyDescent="0.2">
      <c r="B62" s="79" t="str">
        <f t="shared" si="4"/>
        <v>…..</v>
      </c>
      <c r="C62" s="87">
        <f>C33*SUMIFS('KWF Tarievenbeleid'!C:C,'KWF Tarievenbeleid'!$A:$A,$C$9,'KWF Tarievenbeleid'!$B:$B,$B62)</f>
        <v>0</v>
      </c>
      <c r="D62" s="56">
        <f>D33*SUMIFS('KWF Tarievenbeleid'!D:D,'KWF Tarievenbeleid'!$A:$A,$C$9,'KWF Tarievenbeleid'!$B:$B,$B62)</f>
        <v>0</v>
      </c>
      <c r="E62" s="56">
        <f>E33*SUMIFS('KWF Tarievenbeleid'!E:E,'KWF Tarievenbeleid'!$A:$A,$C$9,'KWF Tarievenbeleid'!$B:$B,$B62)</f>
        <v>0</v>
      </c>
      <c r="F62" s="56">
        <f>F33*SUMIFS('KWF Tarievenbeleid'!F:F,'KWF Tarievenbeleid'!$A:$A,$C$9,'KWF Tarievenbeleid'!$B:$B,$B62)</f>
        <v>0</v>
      </c>
      <c r="G62" s="56">
        <f>G33*SUMIFS('KWF Tarievenbeleid'!G:G,'KWF Tarievenbeleid'!$A:$A,$C$9,'KWF Tarievenbeleid'!$B:$B,$B62)</f>
        <v>0</v>
      </c>
      <c r="H62" s="56">
        <f>H33*SUMIFS('KWF Tarievenbeleid'!H:H,'KWF Tarievenbeleid'!$A:$A,$C$9,'KWF Tarievenbeleid'!$B:$B,$B62)</f>
        <v>0</v>
      </c>
      <c r="I62" s="56">
        <f>I33*SUMIFS('KWF Tarievenbeleid'!I:I,'KWF Tarievenbeleid'!$A:$A,$C$9,'KWF Tarievenbeleid'!$B:$B,$B62)</f>
        <v>0</v>
      </c>
      <c r="J62" s="56">
        <f>J33*SUMIFS('KWF Tarievenbeleid'!J:J,'KWF Tarievenbeleid'!$A:$A,$C$9,'KWF Tarievenbeleid'!$B:$B,$B62)</f>
        <v>0</v>
      </c>
      <c r="K62" s="56">
        <f t="shared" si="5"/>
        <v>0</v>
      </c>
      <c r="L62" s="45"/>
      <c r="M62" s="45"/>
    </row>
    <row r="63" spans="2:13" ht="13.5" customHeight="1" x14ac:dyDescent="0.2">
      <c r="B63" s="79" t="str">
        <f t="shared" si="4"/>
        <v>…..</v>
      </c>
      <c r="C63" s="87">
        <f>C34*SUMIFS('KWF Tarievenbeleid'!C:C,'KWF Tarievenbeleid'!$A:$A,$C$9,'KWF Tarievenbeleid'!$B:$B,$B63)</f>
        <v>0</v>
      </c>
      <c r="D63" s="56">
        <f>D34*SUMIFS('KWF Tarievenbeleid'!D:D,'KWF Tarievenbeleid'!$A:$A,$C$9,'KWF Tarievenbeleid'!$B:$B,$B63)</f>
        <v>0</v>
      </c>
      <c r="E63" s="56">
        <f>E34*SUMIFS('KWF Tarievenbeleid'!E:E,'KWF Tarievenbeleid'!$A:$A,$C$9,'KWF Tarievenbeleid'!$B:$B,$B63)</f>
        <v>0</v>
      </c>
      <c r="F63" s="56">
        <f>F34*SUMIFS('KWF Tarievenbeleid'!F:F,'KWF Tarievenbeleid'!$A:$A,$C$9,'KWF Tarievenbeleid'!$B:$B,$B63)</f>
        <v>0</v>
      </c>
      <c r="G63" s="56">
        <f>G34*SUMIFS('KWF Tarievenbeleid'!G:G,'KWF Tarievenbeleid'!$A:$A,$C$9,'KWF Tarievenbeleid'!$B:$B,$B63)</f>
        <v>0</v>
      </c>
      <c r="H63" s="56">
        <f>H34*SUMIFS('KWF Tarievenbeleid'!H:H,'KWF Tarievenbeleid'!$A:$A,$C$9,'KWF Tarievenbeleid'!$B:$B,$B63)</f>
        <v>0</v>
      </c>
      <c r="I63" s="56">
        <f>I34*SUMIFS('KWF Tarievenbeleid'!I:I,'KWF Tarievenbeleid'!$A:$A,$C$9,'KWF Tarievenbeleid'!$B:$B,$B63)</f>
        <v>0</v>
      </c>
      <c r="J63" s="56">
        <f>J34*SUMIFS('KWF Tarievenbeleid'!J:J,'KWF Tarievenbeleid'!$A:$A,$C$9,'KWF Tarievenbeleid'!$B:$B,$B63)</f>
        <v>0</v>
      </c>
      <c r="K63" s="56">
        <f t="shared" si="5"/>
        <v>0</v>
      </c>
      <c r="L63" s="45"/>
      <c r="M63" s="45"/>
    </row>
    <row r="64" spans="2:13" ht="13.5" customHeight="1" x14ac:dyDescent="0.2">
      <c r="B64" s="79" t="str">
        <f t="shared" si="4"/>
        <v>…..</v>
      </c>
      <c r="C64" s="87">
        <f>C35*SUMIFS('KWF Tarievenbeleid'!C:C,'KWF Tarievenbeleid'!$A:$A,$C$9,'KWF Tarievenbeleid'!$B:$B,$B64)</f>
        <v>0</v>
      </c>
      <c r="D64" s="56">
        <f>D35*SUMIFS('KWF Tarievenbeleid'!D:D,'KWF Tarievenbeleid'!$A:$A,$C$9,'KWF Tarievenbeleid'!$B:$B,$B64)</f>
        <v>0</v>
      </c>
      <c r="E64" s="56">
        <f>E35*SUMIFS('KWF Tarievenbeleid'!E:E,'KWF Tarievenbeleid'!$A:$A,$C$9,'KWF Tarievenbeleid'!$B:$B,$B64)</f>
        <v>0</v>
      </c>
      <c r="F64" s="56">
        <f>F35*SUMIFS('KWF Tarievenbeleid'!F:F,'KWF Tarievenbeleid'!$A:$A,$C$9,'KWF Tarievenbeleid'!$B:$B,$B64)</f>
        <v>0</v>
      </c>
      <c r="G64" s="56">
        <f>G35*SUMIFS('KWF Tarievenbeleid'!G:G,'KWF Tarievenbeleid'!$A:$A,$C$9,'KWF Tarievenbeleid'!$B:$B,$B64)</f>
        <v>0</v>
      </c>
      <c r="H64" s="56">
        <f>H35*SUMIFS('KWF Tarievenbeleid'!H:H,'KWF Tarievenbeleid'!$A:$A,$C$9,'KWF Tarievenbeleid'!$B:$B,$B64)</f>
        <v>0</v>
      </c>
      <c r="I64" s="56">
        <f>I35*SUMIFS('KWF Tarievenbeleid'!I:I,'KWF Tarievenbeleid'!$A:$A,$C$9,'KWF Tarievenbeleid'!$B:$B,$B64)</f>
        <v>0</v>
      </c>
      <c r="J64" s="56">
        <f>J35*SUMIFS('KWF Tarievenbeleid'!J:J,'KWF Tarievenbeleid'!$A:$A,$C$9,'KWF Tarievenbeleid'!$B:$B,$B64)</f>
        <v>0</v>
      </c>
      <c r="K64" s="56">
        <f t="shared" si="5"/>
        <v>0</v>
      </c>
      <c r="L64" s="45"/>
      <c r="M64" s="45"/>
    </row>
    <row r="65" spans="2:13" ht="13.5" customHeight="1" x14ac:dyDescent="0.2">
      <c r="B65" s="79" t="str">
        <f t="shared" si="4"/>
        <v>…..</v>
      </c>
      <c r="C65" s="87">
        <f>C36*SUMIFS('KWF Tarievenbeleid'!C:C,'KWF Tarievenbeleid'!$A:$A,$C$9,'KWF Tarievenbeleid'!$B:$B,$B65)</f>
        <v>0</v>
      </c>
      <c r="D65" s="56">
        <f>D36*SUMIFS('KWF Tarievenbeleid'!D:D,'KWF Tarievenbeleid'!$A:$A,$C$9,'KWF Tarievenbeleid'!$B:$B,$B65)</f>
        <v>0</v>
      </c>
      <c r="E65" s="56">
        <f>E36*SUMIFS('KWF Tarievenbeleid'!E:E,'KWF Tarievenbeleid'!$A:$A,$C$9,'KWF Tarievenbeleid'!$B:$B,$B65)</f>
        <v>0</v>
      </c>
      <c r="F65" s="56">
        <f>F36*SUMIFS('KWF Tarievenbeleid'!F:F,'KWF Tarievenbeleid'!$A:$A,$C$9,'KWF Tarievenbeleid'!$B:$B,$B65)</f>
        <v>0</v>
      </c>
      <c r="G65" s="56">
        <f>G36*SUMIFS('KWF Tarievenbeleid'!G:G,'KWF Tarievenbeleid'!$A:$A,$C$9,'KWF Tarievenbeleid'!$B:$B,$B65)</f>
        <v>0</v>
      </c>
      <c r="H65" s="56">
        <f>H36*SUMIFS('KWF Tarievenbeleid'!H:H,'KWF Tarievenbeleid'!$A:$A,$C$9,'KWF Tarievenbeleid'!$B:$B,$B65)</f>
        <v>0</v>
      </c>
      <c r="I65" s="56">
        <f>I36*SUMIFS('KWF Tarievenbeleid'!I:I,'KWF Tarievenbeleid'!$A:$A,$C$9,'KWF Tarievenbeleid'!$B:$B,$B65)</f>
        <v>0</v>
      </c>
      <c r="J65" s="56">
        <f>J36*SUMIFS('KWF Tarievenbeleid'!J:J,'KWF Tarievenbeleid'!$A:$A,$C$9,'KWF Tarievenbeleid'!$B:$B,$B65)</f>
        <v>0</v>
      </c>
      <c r="K65" s="56">
        <f t="shared" si="5"/>
        <v>0</v>
      </c>
      <c r="L65" s="45"/>
      <c r="M65" s="45"/>
    </row>
    <row r="66" spans="2:13" ht="13.5" customHeight="1" x14ac:dyDescent="0.2">
      <c r="B66" s="79" t="str">
        <f t="shared" si="4"/>
        <v>…..</v>
      </c>
      <c r="C66" s="87">
        <f>C37*SUMIFS('KWF Tarievenbeleid'!C:C,'KWF Tarievenbeleid'!$A:$A,$C$9,'KWF Tarievenbeleid'!$B:$B,$B66)</f>
        <v>0</v>
      </c>
      <c r="D66" s="56">
        <f>D37*SUMIFS('KWF Tarievenbeleid'!D:D,'KWF Tarievenbeleid'!$A:$A,$C$9,'KWF Tarievenbeleid'!$B:$B,$B66)</f>
        <v>0</v>
      </c>
      <c r="E66" s="56">
        <f>E37*SUMIFS('KWF Tarievenbeleid'!E:E,'KWF Tarievenbeleid'!$A:$A,$C$9,'KWF Tarievenbeleid'!$B:$B,$B66)</f>
        <v>0</v>
      </c>
      <c r="F66" s="56">
        <f>F37*SUMIFS('KWF Tarievenbeleid'!F:F,'KWF Tarievenbeleid'!$A:$A,$C$9,'KWF Tarievenbeleid'!$B:$B,$B66)</f>
        <v>0</v>
      </c>
      <c r="G66" s="56">
        <f>G37*SUMIFS('KWF Tarievenbeleid'!G:G,'KWF Tarievenbeleid'!$A:$A,$C$9,'KWF Tarievenbeleid'!$B:$B,$B66)</f>
        <v>0</v>
      </c>
      <c r="H66" s="56">
        <f>H37*SUMIFS('KWF Tarievenbeleid'!H:H,'KWF Tarievenbeleid'!$A:$A,$C$9,'KWF Tarievenbeleid'!$B:$B,$B66)</f>
        <v>0</v>
      </c>
      <c r="I66" s="56">
        <f>I37*SUMIFS('KWF Tarievenbeleid'!I:I,'KWF Tarievenbeleid'!$A:$A,$C$9,'KWF Tarievenbeleid'!$B:$B,$B66)</f>
        <v>0</v>
      </c>
      <c r="J66" s="56">
        <f>J37*SUMIFS('KWF Tarievenbeleid'!J:J,'KWF Tarievenbeleid'!$A:$A,$C$9,'KWF Tarievenbeleid'!$B:$B,$B66)</f>
        <v>0</v>
      </c>
      <c r="K66" s="56">
        <f t="shared" si="5"/>
        <v>0</v>
      </c>
      <c r="L66" s="45"/>
      <c r="M66" s="45"/>
    </row>
    <row r="67" spans="2:13" ht="13.5" customHeight="1" x14ac:dyDescent="0.2">
      <c r="B67" s="79" t="str">
        <f t="shared" si="4"/>
        <v>…..</v>
      </c>
      <c r="C67" s="87">
        <f>C38*SUMIFS('KWF Tarievenbeleid'!C:C,'KWF Tarievenbeleid'!$A:$A,$C$9,'KWF Tarievenbeleid'!$B:$B,$B67)</f>
        <v>0</v>
      </c>
      <c r="D67" s="56">
        <f>D38*SUMIFS('KWF Tarievenbeleid'!D:D,'KWF Tarievenbeleid'!$A:$A,$C$9,'KWF Tarievenbeleid'!$B:$B,$B67)</f>
        <v>0</v>
      </c>
      <c r="E67" s="56">
        <f>E38*SUMIFS('KWF Tarievenbeleid'!E:E,'KWF Tarievenbeleid'!$A:$A,$C$9,'KWF Tarievenbeleid'!$B:$B,$B67)</f>
        <v>0</v>
      </c>
      <c r="F67" s="56">
        <f>F38*SUMIFS('KWF Tarievenbeleid'!F:F,'KWF Tarievenbeleid'!$A:$A,$C$9,'KWF Tarievenbeleid'!$B:$B,$B67)</f>
        <v>0</v>
      </c>
      <c r="G67" s="56">
        <f>G38*SUMIFS('KWF Tarievenbeleid'!G:G,'KWF Tarievenbeleid'!$A:$A,$C$9,'KWF Tarievenbeleid'!$B:$B,$B67)</f>
        <v>0</v>
      </c>
      <c r="H67" s="56">
        <f>H38*SUMIFS('KWF Tarievenbeleid'!H:H,'KWF Tarievenbeleid'!$A:$A,$C$9,'KWF Tarievenbeleid'!$B:$B,$B67)</f>
        <v>0</v>
      </c>
      <c r="I67" s="56">
        <f>I38*SUMIFS('KWF Tarievenbeleid'!I:I,'KWF Tarievenbeleid'!$A:$A,$C$9,'KWF Tarievenbeleid'!$B:$B,$B67)</f>
        <v>0</v>
      </c>
      <c r="J67" s="56">
        <f>J38*SUMIFS('KWF Tarievenbeleid'!J:J,'KWF Tarievenbeleid'!$A:$A,$C$9,'KWF Tarievenbeleid'!$B:$B,$B67)</f>
        <v>0</v>
      </c>
      <c r="K67" s="56">
        <f t="shared" si="5"/>
        <v>0</v>
      </c>
      <c r="L67" s="45"/>
      <c r="M67" s="45"/>
    </row>
    <row r="68" spans="2:13" ht="13.5" customHeight="1" x14ac:dyDescent="0.2">
      <c r="B68" s="79" t="str">
        <f t="shared" si="4"/>
        <v>…..</v>
      </c>
      <c r="C68" s="87">
        <f>C39*SUMIFS('KWF Tarievenbeleid'!C:C,'KWF Tarievenbeleid'!$A:$A,$C$9,'KWF Tarievenbeleid'!$B:$B,$B68)</f>
        <v>0</v>
      </c>
      <c r="D68" s="56">
        <f>D39*SUMIFS('KWF Tarievenbeleid'!D:D,'KWF Tarievenbeleid'!$A:$A,$C$9,'KWF Tarievenbeleid'!$B:$B,$B68)</f>
        <v>0</v>
      </c>
      <c r="E68" s="56">
        <f>E39*SUMIFS('KWF Tarievenbeleid'!E:E,'KWF Tarievenbeleid'!$A:$A,$C$9,'KWF Tarievenbeleid'!$B:$B,$B68)</f>
        <v>0</v>
      </c>
      <c r="F68" s="56">
        <f>F39*SUMIFS('KWF Tarievenbeleid'!F:F,'KWF Tarievenbeleid'!$A:$A,$C$9,'KWF Tarievenbeleid'!$B:$B,$B68)</f>
        <v>0</v>
      </c>
      <c r="G68" s="56">
        <f>G39*SUMIFS('KWF Tarievenbeleid'!G:G,'KWF Tarievenbeleid'!$A:$A,$C$9,'KWF Tarievenbeleid'!$B:$B,$B68)</f>
        <v>0</v>
      </c>
      <c r="H68" s="56">
        <f>H39*SUMIFS('KWF Tarievenbeleid'!H:H,'KWF Tarievenbeleid'!$A:$A,$C$9,'KWF Tarievenbeleid'!$B:$B,$B68)</f>
        <v>0</v>
      </c>
      <c r="I68" s="56">
        <f>I39*SUMIFS('KWF Tarievenbeleid'!I:I,'KWF Tarievenbeleid'!$A:$A,$C$9,'KWF Tarievenbeleid'!$B:$B,$B68)</f>
        <v>0</v>
      </c>
      <c r="J68" s="56">
        <f>J39*SUMIFS('KWF Tarievenbeleid'!J:J,'KWF Tarievenbeleid'!$A:$A,$C$9,'KWF Tarievenbeleid'!$B:$B,$B68)</f>
        <v>0</v>
      </c>
      <c r="K68" s="56">
        <f t="shared" si="5"/>
        <v>0</v>
      </c>
      <c r="L68" s="45"/>
      <c r="M68" s="45"/>
    </row>
    <row r="69" spans="2:13" s="35" customFormat="1" x14ac:dyDescent="0.2">
      <c r="B69" s="80" t="s">
        <v>77</v>
      </c>
      <c r="C69" s="88">
        <f t="shared" ref="C69:E69" si="6">SUM(C44:C68)</f>
        <v>0</v>
      </c>
      <c r="D69" s="57">
        <f t="shared" si="6"/>
        <v>0</v>
      </c>
      <c r="E69" s="57">
        <f t="shared" si="6"/>
        <v>0</v>
      </c>
      <c r="F69" s="57">
        <f t="shared" ref="F69:H69" si="7">SUM(F44:F68)</f>
        <v>0</v>
      </c>
      <c r="G69" s="57">
        <f t="shared" si="7"/>
        <v>0</v>
      </c>
      <c r="H69" s="57">
        <f t="shared" si="7"/>
        <v>0</v>
      </c>
      <c r="I69" s="57">
        <f>SUM(I44:I68)</f>
        <v>0</v>
      </c>
      <c r="J69" s="57">
        <f t="shared" ref="J69" si="8">SUM(J44:J68)</f>
        <v>0</v>
      </c>
      <c r="K69" s="57">
        <f>SUM(K44:K68)</f>
        <v>0</v>
      </c>
      <c r="L69" s="38"/>
      <c r="M69" s="45"/>
    </row>
    <row r="70" spans="2:13" s="35" customFormat="1" x14ac:dyDescent="0.2">
      <c r="B70" s="63"/>
      <c r="C70" s="38"/>
      <c r="D70" s="38"/>
      <c r="E70" s="38"/>
      <c r="F70" s="38"/>
      <c r="G70" s="38"/>
      <c r="H70" s="38"/>
      <c r="I70" s="38"/>
      <c r="J70" s="38"/>
      <c r="K70" s="39"/>
      <c r="L70" s="38"/>
      <c r="M70" s="38"/>
    </row>
    <row r="71" spans="2:13" s="35" customFormat="1" x14ac:dyDescent="0.2">
      <c r="B71" s="65" t="s">
        <v>80</v>
      </c>
      <c r="C71" s="39"/>
      <c r="D71" s="39"/>
      <c r="E71" s="39"/>
      <c r="F71" s="39"/>
      <c r="G71" s="39"/>
      <c r="H71" s="39"/>
      <c r="I71" s="39"/>
      <c r="J71" s="39"/>
      <c r="K71" s="39"/>
      <c r="L71" s="38"/>
      <c r="M71" s="38"/>
    </row>
    <row r="72" spans="2:13" ht="13.5" customHeight="1" x14ac:dyDescent="0.2">
      <c r="B72" s="83" t="s">
        <v>95</v>
      </c>
      <c r="C72" s="89">
        <v>0</v>
      </c>
      <c r="D72" s="2">
        <v>0</v>
      </c>
      <c r="E72" s="2">
        <v>0</v>
      </c>
      <c r="F72" s="2">
        <v>0</v>
      </c>
      <c r="G72" s="2">
        <v>0</v>
      </c>
      <c r="H72" s="2">
        <v>0</v>
      </c>
      <c r="I72" s="2">
        <v>0</v>
      </c>
      <c r="J72" s="2">
        <v>0</v>
      </c>
      <c r="K72" s="1">
        <f t="shared" ref="K72:K91" si="9">SUM(C72:J72)</f>
        <v>0</v>
      </c>
      <c r="L72" s="45"/>
      <c r="M72" s="61"/>
    </row>
    <row r="73" spans="2:13" x14ac:dyDescent="0.2">
      <c r="B73" s="83" t="s">
        <v>95</v>
      </c>
      <c r="C73" s="89">
        <v>0</v>
      </c>
      <c r="D73" s="2">
        <v>0</v>
      </c>
      <c r="E73" s="2">
        <v>0</v>
      </c>
      <c r="F73" s="2">
        <v>0</v>
      </c>
      <c r="G73" s="2">
        <v>0</v>
      </c>
      <c r="H73" s="2">
        <v>0</v>
      </c>
      <c r="I73" s="2">
        <v>0</v>
      </c>
      <c r="J73" s="2">
        <v>0</v>
      </c>
      <c r="K73" s="1">
        <f t="shared" si="9"/>
        <v>0</v>
      </c>
      <c r="L73" s="45"/>
      <c r="M73" s="61"/>
    </row>
    <row r="74" spans="2:13" x14ac:dyDescent="0.2">
      <c r="B74" s="83" t="s">
        <v>95</v>
      </c>
      <c r="C74" s="89">
        <v>0</v>
      </c>
      <c r="D74" s="2">
        <v>0</v>
      </c>
      <c r="E74" s="2">
        <v>0</v>
      </c>
      <c r="F74" s="2">
        <v>0</v>
      </c>
      <c r="G74" s="2">
        <v>0</v>
      </c>
      <c r="H74" s="2">
        <v>0</v>
      </c>
      <c r="I74" s="2">
        <v>0</v>
      </c>
      <c r="J74" s="2">
        <v>0</v>
      </c>
      <c r="K74" s="1">
        <f t="shared" ref="K74:K87" si="10">SUM(C74:J74)</f>
        <v>0</v>
      </c>
      <c r="L74" s="45"/>
      <c r="M74" s="61"/>
    </row>
    <row r="75" spans="2:13" x14ac:dyDescent="0.2">
      <c r="B75" s="83" t="s">
        <v>95</v>
      </c>
      <c r="C75" s="89">
        <v>0</v>
      </c>
      <c r="D75" s="2">
        <v>0</v>
      </c>
      <c r="E75" s="2">
        <v>0</v>
      </c>
      <c r="F75" s="2">
        <v>0</v>
      </c>
      <c r="G75" s="2">
        <v>0</v>
      </c>
      <c r="H75" s="2">
        <v>0</v>
      </c>
      <c r="I75" s="2">
        <v>0</v>
      </c>
      <c r="J75" s="2">
        <v>0</v>
      </c>
      <c r="K75" s="1">
        <f t="shared" si="10"/>
        <v>0</v>
      </c>
      <c r="L75" s="45"/>
      <c r="M75" s="61"/>
    </row>
    <row r="76" spans="2:13" x14ac:dyDescent="0.2">
      <c r="B76" s="83" t="s">
        <v>95</v>
      </c>
      <c r="C76" s="89">
        <v>0</v>
      </c>
      <c r="D76" s="2">
        <v>0</v>
      </c>
      <c r="E76" s="2">
        <v>0</v>
      </c>
      <c r="F76" s="2">
        <v>0</v>
      </c>
      <c r="G76" s="2">
        <v>0</v>
      </c>
      <c r="H76" s="2">
        <v>0</v>
      </c>
      <c r="I76" s="2">
        <v>0</v>
      </c>
      <c r="J76" s="2">
        <v>0</v>
      </c>
      <c r="K76" s="1">
        <f t="shared" si="10"/>
        <v>0</v>
      </c>
      <c r="L76" s="45"/>
      <c r="M76" s="61"/>
    </row>
    <row r="77" spans="2:13" x14ac:dyDescent="0.2">
      <c r="B77" s="83" t="s">
        <v>95</v>
      </c>
      <c r="C77" s="89">
        <v>0</v>
      </c>
      <c r="D77" s="2">
        <v>0</v>
      </c>
      <c r="E77" s="2">
        <v>0</v>
      </c>
      <c r="F77" s="2">
        <v>0</v>
      </c>
      <c r="G77" s="2">
        <v>0</v>
      </c>
      <c r="H77" s="2">
        <v>0</v>
      </c>
      <c r="I77" s="2">
        <v>0</v>
      </c>
      <c r="J77" s="2">
        <v>0</v>
      </c>
      <c r="K77" s="1">
        <f t="shared" si="10"/>
        <v>0</v>
      </c>
      <c r="L77" s="45"/>
      <c r="M77" s="61"/>
    </row>
    <row r="78" spans="2:13" x14ac:dyDescent="0.2">
      <c r="B78" s="83" t="s">
        <v>95</v>
      </c>
      <c r="C78" s="89">
        <v>0</v>
      </c>
      <c r="D78" s="2">
        <v>0</v>
      </c>
      <c r="E78" s="2">
        <v>0</v>
      </c>
      <c r="F78" s="2">
        <v>0</v>
      </c>
      <c r="G78" s="2">
        <v>0</v>
      </c>
      <c r="H78" s="2">
        <v>0</v>
      </c>
      <c r="I78" s="2">
        <v>0</v>
      </c>
      <c r="J78" s="2">
        <v>0</v>
      </c>
      <c r="K78" s="1">
        <f t="shared" si="10"/>
        <v>0</v>
      </c>
      <c r="L78" s="45"/>
      <c r="M78" s="61"/>
    </row>
    <row r="79" spans="2:13" x14ac:dyDescent="0.2">
      <c r="B79" s="83" t="s">
        <v>95</v>
      </c>
      <c r="C79" s="89">
        <v>0</v>
      </c>
      <c r="D79" s="2">
        <v>0</v>
      </c>
      <c r="E79" s="2">
        <v>0</v>
      </c>
      <c r="F79" s="2">
        <v>0</v>
      </c>
      <c r="G79" s="2">
        <v>0</v>
      </c>
      <c r="H79" s="2">
        <v>0</v>
      </c>
      <c r="I79" s="2">
        <v>0</v>
      </c>
      <c r="J79" s="2">
        <v>0</v>
      </c>
      <c r="K79" s="1">
        <f t="shared" si="10"/>
        <v>0</v>
      </c>
      <c r="L79" s="45"/>
      <c r="M79" s="61"/>
    </row>
    <row r="80" spans="2:13" x14ac:dyDescent="0.2">
      <c r="B80" s="83" t="s">
        <v>95</v>
      </c>
      <c r="C80" s="89">
        <v>0</v>
      </c>
      <c r="D80" s="2">
        <v>0</v>
      </c>
      <c r="E80" s="2">
        <v>0</v>
      </c>
      <c r="F80" s="2">
        <v>0</v>
      </c>
      <c r="G80" s="2">
        <v>0</v>
      </c>
      <c r="H80" s="2">
        <v>0</v>
      </c>
      <c r="I80" s="2">
        <v>0</v>
      </c>
      <c r="J80" s="2">
        <v>0</v>
      </c>
      <c r="K80" s="1">
        <f t="shared" ref="K80:K86" si="11">SUM(C80:J80)</f>
        <v>0</v>
      </c>
      <c r="L80" s="45"/>
      <c r="M80" s="61"/>
    </row>
    <row r="81" spans="2:13" x14ac:dyDescent="0.2">
      <c r="B81" s="83" t="s">
        <v>95</v>
      </c>
      <c r="C81" s="89">
        <v>0</v>
      </c>
      <c r="D81" s="2">
        <v>0</v>
      </c>
      <c r="E81" s="2">
        <v>0</v>
      </c>
      <c r="F81" s="2">
        <v>0</v>
      </c>
      <c r="G81" s="2">
        <v>0</v>
      </c>
      <c r="H81" s="2">
        <v>0</v>
      </c>
      <c r="I81" s="2">
        <v>0</v>
      </c>
      <c r="J81" s="2">
        <v>0</v>
      </c>
      <c r="K81" s="1">
        <f t="shared" si="11"/>
        <v>0</v>
      </c>
      <c r="L81" s="45"/>
      <c r="M81" s="61"/>
    </row>
    <row r="82" spans="2:13" x14ac:dyDescent="0.2">
      <c r="B82" s="83" t="s">
        <v>95</v>
      </c>
      <c r="C82" s="89">
        <v>0</v>
      </c>
      <c r="D82" s="2">
        <v>0</v>
      </c>
      <c r="E82" s="2">
        <v>0</v>
      </c>
      <c r="F82" s="2">
        <v>0</v>
      </c>
      <c r="G82" s="2">
        <v>0</v>
      </c>
      <c r="H82" s="2">
        <v>0</v>
      </c>
      <c r="I82" s="2">
        <v>0</v>
      </c>
      <c r="J82" s="2">
        <v>0</v>
      </c>
      <c r="K82" s="1">
        <f t="shared" si="11"/>
        <v>0</v>
      </c>
      <c r="L82" s="45"/>
      <c r="M82" s="61"/>
    </row>
    <row r="83" spans="2:13" x14ac:dyDescent="0.2">
      <c r="B83" s="83" t="s">
        <v>95</v>
      </c>
      <c r="C83" s="89">
        <v>0</v>
      </c>
      <c r="D83" s="2">
        <v>0</v>
      </c>
      <c r="E83" s="2">
        <v>0</v>
      </c>
      <c r="F83" s="2">
        <v>0</v>
      </c>
      <c r="G83" s="2">
        <v>0</v>
      </c>
      <c r="H83" s="2">
        <v>0</v>
      </c>
      <c r="I83" s="2">
        <v>0</v>
      </c>
      <c r="J83" s="2">
        <v>0</v>
      </c>
      <c r="K83" s="1">
        <f t="shared" si="11"/>
        <v>0</v>
      </c>
      <c r="L83" s="45"/>
      <c r="M83" s="61"/>
    </row>
    <row r="84" spans="2:13" x14ac:dyDescent="0.2">
      <c r="B84" s="83" t="s">
        <v>95</v>
      </c>
      <c r="C84" s="89">
        <v>0</v>
      </c>
      <c r="D84" s="2">
        <v>0</v>
      </c>
      <c r="E84" s="2">
        <v>0</v>
      </c>
      <c r="F84" s="2">
        <v>0</v>
      </c>
      <c r="G84" s="2">
        <v>0</v>
      </c>
      <c r="H84" s="2">
        <v>0</v>
      </c>
      <c r="I84" s="2">
        <v>0</v>
      </c>
      <c r="J84" s="2">
        <v>0</v>
      </c>
      <c r="K84" s="1">
        <f t="shared" si="11"/>
        <v>0</v>
      </c>
      <c r="L84" s="45"/>
      <c r="M84" s="61"/>
    </row>
    <row r="85" spans="2:13" x14ac:dyDescent="0.2">
      <c r="B85" s="83" t="s">
        <v>95</v>
      </c>
      <c r="C85" s="89">
        <v>0</v>
      </c>
      <c r="D85" s="2">
        <v>0</v>
      </c>
      <c r="E85" s="2">
        <v>0</v>
      </c>
      <c r="F85" s="2">
        <v>0</v>
      </c>
      <c r="G85" s="2">
        <v>0</v>
      </c>
      <c r="H85" s="2">
        <v>0</v>
      </c>
      <c r="I85" s="2">
        <v>0</v>
      </c>
      <c r="J85" s="2">
        <v>0</v>
      </c>
      <c r="K85" s="1">
        <f t="shared" si="11"/>
        <v>0</v>
      </c>
      <c r="L85" s="45"/>
      <c r="M85" s="61"/>
    </row>
    <row r="86" spans="2:13" x14ac:dyDescent="0.2">
      <c r="B86" s="83" t="s">
        <v>95</v>
      </c>
      <c r="C86" s="89">
        <v>0</v>
      </c>
      <c r="D86" s="2">
        <v>0</v>
      </c>
      <c r="E86" s="2">
        <v>0</v>
      </c>
      <c r="F86" s="2">
        <v>0</v>
      </c>
      <c r="G86" s="2">
        <v>0</v>
      </c>
      <c r="H86" s="2">
        <v>0</v>
      </c>
      <c r="I86" s="2">
        <v>0</v>
      </c>
      <c r="J86" s="2">
        <v>0</v>
      </c>
      <c r="K86" s="1">
        <f t="shared" si="11"/>
        <v>0</v>
      </c>
      <c r="L86" s="45"/>
      <c r="M86" s="61"/>
    </row>
    <row r="87" spans="2:13" x14ac:dyDescent="0.2">
      <c r="B87" s="83" t="s">
        <v>95</v>
      </c>
      <c r="C87" s="89">
        <v>0</v>
      </c>
      <c r="D87" s="2">
        <v>0</v>
      </c>
      <c r="E87" s="2">
        <v>0</v>
      </c>
      <c r="F87" s="2">
        <v>0</v>
      </c>
      <c r="G87" s="2">
        <v>0</v>
      </c>
      <c r="H87" s="2">
        <v>0</v>
      </c>
      <c r="I87" s="2">
        <v>0</v>
      </c>
      <c r="J87" s="2">
        <v>0</v>
      </c>
      <c r="K87" s="1">
        <f t="shared" si="10"/>
        <v>0</v>
      </c>
      <c r="L87" s="45"/>
      <c r="M87" s="61"/>
    </row>
    <row r="88" spans="2:13" x14ac:dyDescent="0.2">
      <c r="B88" s="83" t="s">
        <v>95</v>
      </c>
      <c r="C88" s="89">
        <v>0</v>
      </c>
      <c r="D88" s="2">
        <v>0</v>
      </c>
      <c r="E88" s="2">
        <v>0</v>
      </c>
      <c r="F88" s="2">
        <v>0</v>
      </c>
      <c r="G88" s="2">
        <v>0</v>
      </c>
      <c r="H88" s="2">
        <v>0</v>
      </c>
      <c r="I88" s="2">
        <v>0</v>
      </c>
      <c r="J88" s="2">
        <v>0</v>
      </c>
      <c r="K88" s="1">
        <f t="shared" si="9"/>
        <v>0</v>
      </c>
      <c r="L88" s="45"/>
      <c r="M88" s="61"/>
    </row>
    <row r="89" spans="2:13" x14ac:dyDescent="0.2">
      <c r="B89" s="83" t="s">
        <v>95</v>
      </c>
      <c r="C89" s="89">
        <v>0</v>
      </c>
      <c r="D89" s="2">
        <v>0</v>
      </c>
      <c r="E89" s="2">
        <v>0</v>
      </c>
      <c r="F89" s="2">
        <v>0</v>
      </c>
      <c r="G89" s="2">
        <v>0</v>
      </c>
      <c r="H89" s="2">
        <v>0</v>
      </c>
      <c r="I89" s="2">
        <v>0</v>
      </c>
      <c r="J89" s="2">
        <v>0</v>
      </c>
      <c r="K89" s="1">
        <f t="shared" si="9"/>
        <v>0</v>
      </c>
      <c r="L89" s="45"/>
      <c r="M89" s="61"/>
    </row>
    <row r="90" spans="2:13" x14ac:dyDescent="0.2">
      <c r="B90" s="83" t="s">
        <v>95</v>
      </c>
      <c r="C90" s="89">
        <v>0</v>
      </c>
      <c r="D90" s="2">
        <v>0</v>
      </c>
      <c r="E90" s="2">
        <v>0</v>
      </c>
      <c r="F90" s="2">
        <v>0</v>
      </c>
      <c r="G90" s="2">
        <v>0</v>
      </c>
      <c r="H90" s="2">
        <v>0</v>
      </c>
      <c r="I90" s="2">
        <v>0</v>
      </c>
      <c r="J90" s="2">
        <v>0</v>
      </c>
      <c r="K90" s="1">
        <f t="shared" si="9"/>
        <v>0</v>
      </c>
      <c r="L90" s="45"/>
      <c r="M90" s="61"/>
    </row>
    <row r="91" spans="2:13" x14ac:dyDescent="0.2">
      <c r="B91" s="83" t="s">
        <v>95</v>
      </c>
      <c r="C91" s="89">
        <v>0</v>
      </c>
      <c r="D91" s="2">
        <v>0</v>
      </c>
      <c r="E91" s="2">
        <v>0</v>
      </c>
      <c r="F91" s="2">
        <v>0</v>
      </c>
      <c r="G91" s="2">
        <v>0</v>
      </c>
      <c r="H91" s="2">
        <v>0</v>
      </c>
      <c r="I91" s="2">
        <v>0</v>
      </c>
      <c r="J91" s="2">
        <v>0</v>
      </c>
      <c r="K91" s="1">
        <f t="shared" si="9"/>
        <v>0</v>
      </c>
      <c r="L91" s="45"/>
      <c r="M91" s="61"/>
    </row>
    <row r="92" spans="2:13" s="35" customFormat="1" x14ac:dyDescent="0.2">
      <c r="B92" s="80" t="s">
        <v>93</v>
      </c>
      <c r="C92" s="90">
        <f>SUM(C72:C91)</f>
        <v>0</v>
      </c>
      <c r="D92" s="6">
        <f>SUM(D72:D91)</f>
        <v>0</v>
      </c>
      <c r="E92" s="6">
        <f>SUM(E72:E91)</f>
        <v>0</v>
      </c>
      <c r="F92" s="6">
        <f>SUM(F72:F91)</f>
        <v>0</v>
      </c>
      <c r="G92" s="6">
        <f t="shared" ref="G92:H92" si="12">SUM(G72:G91)</f>
        <v>0</v>
      </c>
      <c r="H92" s="6">
        <f t="shared" si="12"/>
        <v>0</v>
      </c>
      <c r="I92" s="6">
        <f>SUM(I72:I91)</f>
        <v>0</v>
      </c>
      <c r="J92" s="6">
        <f>SUM(J72:J91)</f>
        <v>0</v>
      </c>
      <c r="K92" s="6">
        <f>SUM(K72:K91)</f>
        <v>0</v>
      </c>
      <c r="L92" s="38"/>
      <c r="M92" s="38"/>
    </row>
    <row r="93" spans="2:13" s="35" customFormat="1" x14ac:dyDescent="0.2">
      <c r="B93" s="63"/>
      <c r="C93" s="39"/>
      <c r="D93" s="39"/>
      <c r="E93" s="39"/>
      <c r="F93" s="39"/>
      <c r="G93" s="39"/>
      <c r="H93" s="39"/>
      <c r="I93" s="39"/>
      <c r="J93" s="39"/>
      <c r="K93" s="39"/>
      <c r="L93" s="38"/>
      <c r="M93" s="38"/>
    </row>
    <row r="94" spans="2:13" s="35" customFormat="1" x14ac:dyDescent="0.2">
      <c r="B94" s="65" t="s">
        <v>94</v>
      </c>
      <c r="C94" s="40"/>
      <c r="D94" s="40"/>
      <c r="E94" s="40"/>
      <c r="F94" s="40"/>
      <c r="G94" s="40"/>
      <c r="H94" s="40"/>
      <c r="I94" s="40"/>
      <c r="J94" s="40"/>
      <c r="K94" s="39"/>
      <c r="L94" s="38"/>
      <c r="M94" s="38"/>
    </row>
    <row r="95" spans="2:13" x14ac:dyDescent="0.2">
      <c r="B95" s="83" t="s">
        <v>95</v>
      </c>
      <c r="C95" s="89">
        <v>0</v>
      </c>
      <c r="D95" s="2">
        <v>0</v>
      </c>
      <c r="E95" s="2">
        <v>0</v>
      </c>
      <c r="F95" s="2">
        <v>0</v>
      </c>
      <c r="G95" s="2">
        <v>0</v>
      </c>
      <c r="H95" s="2">
        <v>0</v>
      </c>
      <c r="I95" s="2">
        <v>0</v>
      </c>
      <c r="J95" s="2">
        <v>0</v>
      </c>
      <c r="K95" s="1">
        <f t="shared" ref="K95:K107" si="13">SUM(C95:J95)</f>
        <v>0</v>
      </c>
      <c r="L95" s="45"/>
      <c r="M95" s="61"/>
    </row>
    <row r="96" spans="2:13" ht="12.6" customHeight="1" x14ac:dyDescent="0.2">
      <c r="B96" s="83" t="s">
        <v>95</v>
      </c>
      <c r="C96" s="89">
        <v>0</v>
      </c>
      <c r="D96" s="2">
        <v>0</v>
      </c>
      <c r="E96" s="2">
        <v>0</v>
      </c>
      <c r="F96" s="2">
        <v>0</v>
      </c>
      <c r="G96" s="2">
        <v>0</v>
      </c>
      <c r="H96" s="2">
        <v>0</v>
      </c>
      <c r="I96" s="2">
        <v>0</v>
      </c>
      <c r="J96" s="2">
        <v>0</v>
      </c>
      <c r="K96" s="1">
        <f t="shared" si="13"/>
        <v>0</v>
      </c>
      <c r="L96" s="45"/>
      <c r="M96" s="61"/>
    </row>
    <row r="97" spans="2:13" x14ac:dyDescent="0.2">
      <c r="B97" s="83" t="s">
        <v>95</v>
      </c>
      <c r="C97" s="89">
        <v>0</v>
      </c>
      <c r="D97" s="2">
        <v>0</v>
      </c>
      <c r="E97" s="2">
        <v>0</v>
      </c>
      <c r="F97" s="2">
        <v>0</v>
      </c>
      <c r="G97" s="2">
        <v>0</v>
      </c>
      <c r="H97" s="2">
        <v>0</v>
      </c>
      <c r="I97" s="2">
        <v>0</v>
      </c>
      <c r="J97" s="2">
        <v>0</v>
      </c>
      <c r="K97" s="1">
        <f t="shared" si="13"/>
        <v>0</v>
      </c>
      <c r="L97" s="45"/>
      <c r="M97" s="61"/>
    </row>
    <row r="98" spans="2:13" x14ac:dyDescent="0.2">
      <c r="B98" s="83" t="s">
        <v>95</v>
      </c>
      <c r="C98" s="89">
        <v>0</v>
      </c>
      <c r="D98" s="2">
        <v>0</v>
      </c>
      <c r="E98" s="2">
        <v>0</v>
      </c>
      <c r="F98" s="2">
        <v>0</v>
      </c>
      <c r="G98" s="2">
        <v>0</v>
      </c>
      <c r="H98" s="2">
        <v>0</v>
      </c>
      <c r="I98" s="2">
        <v>0</v>
      </c>
      <c r="J98" s="2">
        <v>0</v>
      </c>
      <c r="K98" s="1">
        <f t="shared" si="13"/>
        <v>0</v>
      </c>
      <c r="L98" s="45"/>
      <c r="M98" s="61"/>
    </row>
    <row r="99" spans="2:13" x14ac:dyDescent="0.2">
      <c r="B99" s="83" t="s">
        <v>95</v>
      </c>
      <c r="C99" s="89">
        <v>0</v>
      </c>
      <c r="D99" s="2">
        <v>0</v>
      </c>
      <c r="E99" s="2">
        <v>0</v>
      </c>
      <c r="F99" s="2">
        <v>0</v>
      </c>
      <c r="G99" s="2">
        <v>0</v>
      </c>
      <c r="H99" s="2">
        <v>0</v>
      </c>
      <c r="I99" s="2">
        <v>0</v>
      </c>
      <c r="J99" s="2">
        <v>0</v>
      </c>
      <c r="K99" s="1">
        <f t="shared" si="13"/>
        <v>0</v>
      </c>
      <c r="L99" s="45"/>
      <c r="M99" s="61"/>
    </row>
    <row r="100" spans="2:13" x14ac:dyDescent="0.2">
      <c r="B100" s="83" t="s">
        <v>95</v>
      </c>
      <c r="C100" s="89">
        <v>0</v>
      </c>
      <c r="D100" s="2">
        <v>0</v>
      </c>
      <c r="E100" s="2">
        <v>0</v>
      </c>
      <c r="F100" s="2">
        <v>0</v>
      </c>
      <c r="G100" s="2">
        <v>0</v>
      </c>
      <c r="H100" s="2">
        <v>0</v>
      </c>
      <c r="I100" s="2">
        <v>0</v>
      </c>
      <c r="J100" s="2">
        <v>0</v>
      </c>
      <c r="K100" s="1">
        <f t="shared" si="13"/>
        <v>0</v>
      </c>
      <c r="L100" s="45"/>
      <c r="M100" s="61"/>
    </row>
    <row r="101" spans="2:13" x14ac:dyDescent="0.2">
      <c r="B101" s="83" t="s">
        <v>95</v>
      </c>
      <c r="C101" s="89">
        <v>0</v>
      </c>
      <c r="D101" s="2">
        <v>0</v>
      </c>
      <c r="E101" s="2">
        <v>0</v>
      </c>
      <c r="F101" s="2">
        <v>0</v>
      </c>
      <c r="G101" s="2">
        <v>0</v>
      </c>
      <c r="H101" s="2">
        <v>0</v>
      </c>
      <c r="I101" s="2">
        <v>0</v>
      </c>
      <c r="J101" s="2">
        <v>0</v>
      </c>
      <c r="K101" s="1">
        <f t="shared" si="13"/>
        <v>0</v>
      </c>
      <c r="L101" s="45"/>
      <c r="M101" s="61"/>
    </row>
    <row r="102" spans="2:13" x14ac:dyDescent="0.2">
      <c r="B102" s="83" t="s">
        <v>95</v>
      </c>
      <c r="C102" s="89">
        <v>0</v>
      </c>
      <c r="D102" s="2">
        <v>0</v>
      </c>
      <c r="E102" s="2">
        <v>0</v>
      </c>
      <c r="F102" s="2">
        <v>0</v>
      </c>
      <c r="G102" s="2">
        <v>0</v>
      </c>
      <c r="H102" s="2">
        <v>0</v>
      </c>
      <c r="I102" s="2">
        <v>0</v>
      </c>
      <c r="J102" s="2">
        <v>0</v>
      </c>
      <c r="K102" s="1">
        <f t="shared" si="13"/>
        <v>0</v>
      </c>
      <c r="L102" s="45"/>
      <c r="M102" s="61"/>
    </row>
    <row r="103" spans="2:13" x14ac:dyDescent="0.2">
      <c r="B103" s="83" t="s">
        <v>95</v>
      </c>
      <c r="C103" s="89">
        <v>0</v>
      </c>
      <c r="D103" s="2">
        <v>0</v>
      </c>
      <c r="E103" s="2">
        <v>0</v>
      </c>
      <c r="F103" s="2">
        <v>0</v>
      </c>
      <c r="G103" s="2">
        <v>0</v>
      </c>
      <c r="H103" s="2">
        <v>0</v>
      </c>
      <c r="I103" s="2">
        <v>0</v>
      </c>
      <c r="J103" s="2">
        <v>0</v>
      </c>
      <c r="K103" s="1">
        <f t="shared" si="13"/>
        <v>0</v>
      </c>
      <c r="L103" s="45"/>
      <c r="M103" s="61"/>
    </row>
    <row r="104" spans="2:13" x14ac:dyDescent="0.2">
      <c r="B104" s="83" t="s">
        <v>95</v>
      </c>
      <c r="C104" s="89">
        <v>0</v>
      </c>
      <c r="D104" s="2">
        <v>0</v>
      </c>
      <c r="E104" s="2">
        <v>0</v>
      </c>
      <c r="F104" s="2">
        <v>0</v>
      </c>
      <c r="G104" s="2">
        <v>0</v>
      </c>
      <c r="H104" s="2">
        <v>0</v>
      </c>
      <c r="I104" s="2">
        <v>0</v>
      </c>
      <c r="J104" s="2">
        <v>0</v>
      </c>
      <c r="K104" s="1">
        <f t="shared" si="13"/>
        <v>0</v>
      </c>
      <c r="L104" s="45"/>
      <c r="M104" s="61"/>
    </row>
    <row r="105" spans="2:13" x14ac:dyDescent="0.2">
      <c r="B105" s="83" t="s">
        <v>95</v>
      </c>
      <c r="C105" s="89">
        <v>0</v>
      </c>
      <c r="D105" s="2">
        <v>0</v>
      </c>
      <c r="E105" s="2">
        <v>0</v>
      </c>
      <c r="F105" s="2">
        <v>0</v>
      </c>
      <c r="G105" s="2">
        <v>0</v>
      </c>
      <c r="H105" s="2">
        <v>0</v>
      </c>
      <c r="I105" s="2">
        <v>0</v>
      </c>
      <c r="J105" s="2">
        <v>0</v>
      </c>
      <c r="K105" s="1">
        <f t="shared" si="13"/>
        <v>0</v>
      </c>
      <c r="L105" s="45"/>
      <c r="M105" s="61"/>
    </row>
    <row r="106" spans="2:13" x14ac:dyDescent="0.2">
      <c r="B106" s="83" t="s">
        <v>95</v>
      </c>
      <c r="C106" s="89">
        <v>0</v>
      </c>
      <c r="D106" s="2">
        <v>0</v>
      </c>
      <c r="E106" s="2">
        <v>0</v>
      </c>
      <c r="F106" s="2">
        <v>0</v>
      </c>
      <c r="G106" s="2">
        <v>0</v>
      </c>
      <c r="H106" s="2">
        <v>0</v>
      </c>
      <c r="I106" s="2">
        <v>0</v>
      </c>
      <c r="J106" s="2">
        <v>0</v>
      </c>
      <c r="K106" s="1">
        <f t="shared" si="13"/>
        <v>0</v>
      </c>
      <c r="L106" s="45"/>
      <c r="M106" s="61"/>
    </row>
    <row r="107" spans="2:13" x14ac:dyDescent="0.2">
      <c r="B107" s="83" t="s">
        <v>95</v>
      </c>
      <c r="C107" s="89">
        <v>0</v>
      </c>
      <c r="D107" s="2">
        <v>0</v>
      </c>
      <c r="E107" s="2">
        <v>0</v>
      </c>
      <c r="F107" s="2">
        <v>0</v>
      </c>
      <c r="G107" s="2">
        <v>0</v>
      </c>
      <c r="H107" s="2">
        <v>0</v>
      </c>
      <c r="I107" s="2">
        <v>0</v>
      </c>
      <c r="J107" s="2">
        <v>0</v>
      </c>
      <c r="K107" s="1">
        <f t="shared" si="13"/>
        <v>0</v>
      </c>
      <c r="L107" s="45"/>
      <c r="M107" s="61"/>
    </row>
    <row r="108" spans="2:13" s="35" customFormat="1" x14ac:dyDescent="0.2">
      <c r="B108" s="80" t="s">
        <v>98</v>
      </c>
      <c r="C108" s="90">
        <f t="shared" ref="C108" si="14">SUM(C95:C107)</f>
        <v>0</v>
      </c>
      <c r="D108" s="6">
        <f t="shared" ref="D108:E108" si="15">SUM(D95:D107)</f>
        <v>0</v>
      </c>
      <c r="E108" s="6">
        <f t="shared" si="15"/>
        <v>0</v>
      </c>
      <c r="F108" s="6">
        <f>SUM(F95:F107)</f>
        <v>0</v>
      </c>
      <c r="G108" s="6">
        <f t="shared" ref="G108:H108" si="16">SUM(G95:G107)</f>
        <v>0</v>
      </c>
      <c r="H108" s="6">
        <f t="shared" si="16"/>
        <v>0</v>
      </c>
      <c r="I108" s="6">
        <f>SUM(I95:I107)</f>
        <v>0</v>
      </c>
      <c r="J108" s="6">
        <f>SUM(J95:J107)</f>
        <v>0</v>
      </c>
      <c r="K108" s="6">
        <f t="shared" ref="K108" si="17">SUM(K95:K107)</f>
        <v>0</v>
      </c>
      <c r="L108" s="38"/>
      <c r="M108" s="45"/>
    </row>
    <row r="109" spans="2:13" s="35" customFormat="1" x14ac:dyDescent="0.2">
      <c r="B109" s="63"/>
      <c r="C109" s="39"/>
      <c r="D109" s="39"/>
      <c r="E109" s="39"/>
      <c r="F109" s="39"/>
      <c r="G109" s="39"/>
      <c r="H109" s="39"/>
      <c r="I109" s="39"/>
      <c r="J109" s="39"/>
      <c r="K109" s="39"/>
      <c r="L109" s="38"/>
      <c r="M109" s="45"/>
    </row>
    <row r="110" spans="2:13" s="35" customFormat="1" x14ac:dyDescent="0.2">
      <c r="B110" s="65" t="s">
        <v>99</v>
      </c>
      <c r="C110" s="39"/>
      <c r="D110" s="39"/>
      <c r="E110" s="39"/>
      <c r="F110" s="39"/>
      <c r="G110" s="39"/>
      <c r="H110" s="39"/>
      <c r="I110" s="39"/>
      <c r="J110" s="39"/>
      <c r="K110" s="39"/>
      <c r="L110" s="38"/>
      <c r="M110" s="62"/>
    </row>
    <row r="111" spans="2:13" x14ac:dyDescent="0.2">
      <c r="B111" s="83" t="s">
        <v>95</v>
      </c>
      <c r="C111" s="39"/>
      <c r="D111" s="39"/>
      <c r="E111" s="39"/>
      <c r="F111" s="39"/>
      <c r="G111" s="39"/>
      <c r="H111" s="39"/>
      <c r="I111" s="39"/>
      <c r="J111" s="39"/>
      <c r="K111" s="2">
        <v>0</v>
      </c>
      <c r="L111" s="45"/>
      <c r="M111" s="61"/>
    </row>
    <row r="112" spans="2:13" x14ac:dyDescent="0.2">
      <c r="B112" s="83" t="s">
        <v>95</v>
      </c>
      <c r="C112" s="39"/>
      <c r="D112" s="39"/>
      <c r="E112" s="39"/>
      <c r="F112" s="39"/>
      <c r="G112" s="39"/>
      <c r="H112" s="39"/>
      <c r="I112" s="39"/>
      <c r="J112" s="39"/>
      <c r="K112" s="2">
        <v>0</v>
      </c>
      <c r="L112" s="45"/>
      <c r="M112" s="61"/>
    </row>
    <row r="113" spans="2:13" x14ac:dyDescent="0.2">
      <c r="B113" s="83" t="s">
        <v>95</v>
      </c>
      <c r="C113" s="39"/>
      <c r="D113" s="39"/>
      <c r="E113" s="39"/>
      <c r="F113" s="39"/>
      <c r="G113" s="39"/>
      <c r="H113" s="39"/>
      <c r="I113" s="39"/>
      <c r="J113" s="39"/>
      <c r="K113" s="2">
        <v>0</v>
      </c>
      <c r="L113" s="45"/>
      <c r="M113" s="61"/>
    </row>
    <row r="114" spans="2:13" x14ac:dyDescent="0.2">
      <c r="B114" s="83" t="s">
        <v>95</v>
      </c>
      <c r="C114" s="39"/>
      <c r="D114" s="39"/>
      <c r="E114" s="39"/>
      <c r="F114" s="39"/>
      <c r="G114" s="39"/>
      <c r="H114" s="39"/>
      <c r="I114" s="39"/>
      <c r="J114" s="39"/>
      <c r="K114" s="2">
        <v>0</v>
      </c>
      <c r="L114" s="45"/>
      <c r="M114" s="61"/>
    </row>
    <row r="115" spans="2:13" x14ac:dyDescent="0.2">
      <c r="B115" s="83" t="s">
        <v>95</v>
      </c>
      <c r="C115" s="39"/>
      <c r="D115" s="39"/>
      <c r="E115" s="39"/>
      <c r="F115" s="39"/>
      <c r="G115" s="39"/>
      <c r="H115" s="39"/>
      <c r="I115" s="39"/>
      <c r="J115" s="39"/>
      <c r="K115" s="2">
        <v>0</v>
      </c>
      <c r="L115" s="45"/>
      <c r="M115" s="61"/>
    </row>
    <row r="116" spans="2:13" x14ac:dyDescent="0.2">
      <c r="B116" s="83" t="s">
        <v>95</v>
      </c>
      <c r="C116" s="39"/>
      <c r="D116" s="39"/>
      <c r="E116" s="39"/>
      <c r="F116" s="39"/>
      <c r="G116" s="39"/>
      <c r="H116" s="39"/>
      <c r="I116" s="39"/>
      <c r="J116" s="39"/>
      <c r="K116" s="2">
        <v>0</v>
      </c>
      <c r="L116" s="45"/>
      <c r="M116" s="61"/>
    </row>
    <row r="117" spans="2:13" s="35" customFormat="1" ht="12.75" customHeight="1" x14ac:dyDescent="0.2">
      <c r="B117" s="80" t="s">
        <v>104</v>
      </c>
      <c r="C117" s="39"/>
      <c r="D117" s="39"/>
      <c r="E117" s="39"/>
      <c r="F117" s="39"/>
      <c r="G117" s="39"/>
      <c r="H117" s="39"/>
      <c r="I117" s="39"/>
      <c r="J117" s="39"/>
      <c r="K117" s="6">
        <f>SUM(K111:K116)</f>
        <v>0</v>
      </c>
      <c r="L117" s="38"/>
      <c r="M117" s="45"/>
    </row>
    <row r="118" spans="2:13" s="35" customFormat="1" x14ac:dyDescent="0.2">
      <c r="B118" s="63"/>
      <c r="C118" s="39"/>
      <c r="D118" s="39"/>
      <c r="E118" s="39"/>
      <c r="F118" s="39"/>
      <c r="G118" s="39"/>
      <c r="H118" s="39"/>
      <c r="I118" s="39"/>
      <c r="J118" s="39"/>
      <c r="K118" s="39"/>
      <c r="L118" s="38"/>
      <c r="M118" s="45"/>
    </row>
    <row r="119" spans="2:13" s="35" customFormat="1" x14ac:dyDescent="0.2">
      <c r="B119" s="65" t="s">
        <v>105</v>
      </c>
      <c r="C119" s="39"/>
      <c r="D119" s="39"/>
      <c r="E119" s="39"/>
      <c r="F119" s="39"/>
      <c r="G119" s="39"/>
      <c r="H119" s="39"/>
      <c r="I119" s="39"/>
      <c r="J119" s="39"/>
      <c r="K119" s="39"/>
      <c r="L119" s="38"/>
      <c r="M119" s="45"/>
    </row>
    <row r="120" spans="2:13" x14ac:dyDescent="0.2">
      <c r="B120" s="83" t="s">
        <v>95</v>
      </c>
      <c r="C120" s="89">
        <v>0</v>
      </c>
      <c r="D120" s="2">
        <v>0</v>
      </c>
      <c r="E120" s="2">
        <v>0</v>
      </c>
      <c r="F120" s="2">
        <v>0</v>
      </c>
      <c r="G120" s="2">
        <v>0</v>
      </c>
      <c r="H120" s="2">
        <v>0</v>
      </c>
      <c r="I120" s="2">
        <v>0</v>
      </c>
      <c r="J120" s="2">
        <v>0</v>
      </c>
      <c r="K120" s="1">
        <f t="shared" ref="K120" si="18">SUM(C120:J120)</f>
        <v>0</v>
      </c>
      <c r="L120" s="45"/>
      <c r="M120" s="61"/>
    </row>
    <row r="121" spans="2:13" x14ac:dyDescent="0.2">
      <c r="B121" s="83" t="s">
        <v>95</v>
      </c>
      <c r="C121" s="89">
        <v>0</v>
      </c>
      <c r="D121" s="2">
        <v>0</v>
      </c>
      <c r="E121" s="2">
        <v>0</v>
      </c>
      <c r="F121" s="2">
        <v>0</v>
      </c>
      <c r="G121" s="2">
        <v>0</v>
      </c>
      <c r="H121" s="2">
        <v>0</v>
      </c>
      <c r="I121" s="2">
        <v>0</v>
      </c>
      <c r="J121" s="2">
        <v>0</v>
      </c>
      <c r="K121" s="1">
        <f t="shared" ref="K121:K125" si="19">SUM(C121:J121)</f>
        <v>0</v>
      </c>
      <c r="L121" s="45"/>
      <c r="M121" s="61"/>
    </row>
    <row r="122" spans="2:13" x14ac:dyDescent="0.2">
      <c r="B122" s="83" t="s">
        <v>95</v>
      </c>
      <c r="C122" s="89">
        <v>0</v>
      </c>
      <c r="D122" s="2">
        <v>0</v>
      </c>
      <c r="E122" s="2">
        <v>0</v>
      </c>
      <c r="F122" s="2">
        <v>0</v>
      </c>
      <c r="G122" s="2">
        <v>0</v>
      </c>
      <c r="H122" s="2">
        <v>0</v>
      </c>
      <c r="I122" s="2">
        <v>0</v>
      </c>
      <c r="J122" s="2">
        <v>0</v>
      </c>
      <c r="K122" s="1">
        <f t="shared" si="19"/>
        <v>0</v>
      </c>
      <c r="L122" s="45"/>
      <c r="M122" s="61"/>
    </row>
    <row r="123" spans="2:13" x14ac:dyDescent="0.2">
      <c r="B123" s="83" t="s">
        <v>95</v>
      </c>
      <c r="C123" s="89">
        <v>0</v>
      </c>
      <c r="D123" s="2">
        <v>0</v>
      </c>
      <c r="E123" s="2">
        <v>0</v>
      </c>
      <c r="F123" s="2">
        <v>0</v>
      </c>
      <c r="G123" s="2">
        <v>0</v>
      </c>
      <c r="H123" s="2">
        <v>0</v>
      </c>
      <c r="I123" s="2">
        <v>0</v>
      </c>
      <c r="J123" s="2">
        <v>0</v>
      </c>
      <c r="K123" s="1">
        <f t="shared" si="19"/>
        <v>0</v>
      </c>
      <c r="L123" s="45"/>
      <c r="M123" s="61"/>
    </row>
    <row r="124" spans="2:13" x14ac:dyDescent="0.2">
      <c r="B124" s="83" t="s">
        <v>95</v>
      </c>
      <c r="C124" s="89">
        <v>0</v>
      </c>
      <c r="D124" s="2">
        <v>0</v>
      </c>
      <c r="E124" s="2">
        <v>0</v>
      </c>
      <c r="F124" s="2">
        <v>0</v>
      </c>
      <c r="G124" s="2">
        <v>0</v>
      </c>
      <c r="H124" s="2">
        <v>0</v>
      </c>
      <c r="I124" s="2">
        <v>0</v>
      </c>
      <c r="J124" s="2">
        <v>0</v>
      </c>
      <c r="K124" s="1">
        <f t="shared" si="19"/>
        <v>0</v>
      </c>
      <c r="L124" s="45"/>
      <c r="M124" s="61"/>
    </row>
    <row r="125" spans="2:13" x14ac:dyDescent="0.2">
      <c r="B125" s="83" t="s">
        <v>95</v>
      </c>
      <c r="C125" s="89">
        <v>0</v>
      </c>
      <c r="D125" s="2">
        <v>0</v>
      </c>
      <c r="E125" s="2">
        <v>0</v>
      </c>
      <c r="F125" s="2">
        <v>0</v>
      </c>
      <c r="G125" s="2">
        <v>0</v>
      </c>
      <c r="H125" s="2">
        <v>0</v>
      </c>
      <c r="I125" s="2">
        <v>0</v>
      </c>
      <c r="J125" s="2">
        <v>0</v>
      </c>
      <c r="K125" s="1">
        <f t="shared" si="19"/>
        <v>0</v>
      </c>
      <c r="L125" s="45"/>
      <c r="M125" s="61"/>
    </row>
    <row r="126" spans="2:13" s="35" customFormat="1" x14ac:dyDescent="0.2">
      <c r="B126" s="80" t="s">
        <v>126</v>
      </c>
      <c r="C126" s="90">
        <f>SUM(C120:C125)</f>
        <v>0</v>
      </c>
      <c r="D126" s="6">
        <f>SUM(D120:D125)</f>
        <v>0</v>
      </c>
      <c r="E126" s="6">
        <f>SUM(E120:E125)</f>
        <v>0</v>
      </c>
      <c r="F126" s="6">
        <f>SUM(F120:F125)</f>
        <v>0</v>
      </c>
      <c r="G126" s="6">
        <f t="shared" ref="G126:H126" si="20">SUM(G120:G125)</f>
        <v>0</v>
      </c>
      <c r="H126" s="6">
        <f t="shared" si="20"/>
        <v>0</v>
      </c>
      <c r="I126" s="6">
        <f>SUM(I120:I125)</f>
        <v>0</v>
      </c>
      <c r="J126" s="6">
        <f>SUM(J120:J125)</f>
        <v>0</v>
      </c>
      <c r="K126" s="6">
        <f>SUM(K120:K125)</f>
        <v>0</v>
      </c>
      <c r="L126" s="38"/>
      <c r="M126" s="38"/>
    </row>
    <row r="127" spans="2:13" s="35" customFormat="1" x14ac:dyDescent="0.2">
      <c r="B127" s="63"/>
      <c r="C127" s="39"/>
      <c r="D127" s="39"/>
      <c r="E127" s="39"/>
      <c r="F127" s="39"/>
      <c r="G127" s="39"/>
      <c r="H127" s="39"/>
      <c r="I127" s="39"/>
      <c r="J127" s="39"/>
      <c r="K127" s="39"/>
      <c r="L127" s="38"/>
      <c r="M127" s="65"/>
    </row>
    <row r="128" spans="2:13" s="35" customFormat="1" x14ac:dyDescent="0.2">
      <c r="B128" s="63"/>
      <c r="C128" s="38"/>
      <c r="D128" s="39"/>
      <c r="E128" s="39"/>
      <c r="F128" s="39"/>
      <c r="G128" s="39"/>
      <c r="H128" s="39"/>
      <c r="I128" s="39"/>
      <c r="J128" s="39"/>
      <c r="K128" s="39"/>
      <c r="L128" s="38"/>
      <c r="M128" s="45"/>
    </row>
    <row r="129" spans="2:13" s="41" customFormat="1" ht="16.5" customHeight="1" x14ac:dyDescent="0.3">
      <c r="B129" s="46" t="s">
        <v>112</v>
      </c>
      <c r="C129" s="91">
        <f>C69+C92+C108+C126</f>
        <v>0</v>
      </c>
      <c r="D129" s="7">
        <f t="shared" ref="D129:J129" si="21">D69+D92+D108+D126</f>
        <v>0</v>
      </c>
      <c r="E129" s="7">
        <f t="shared" si="21"/>
        <v>0</v>
      </c>
      <c r="F129" s="7">
        <f t="shared" si="21"/>
        <v>0</v>
      </c>
      <c r="G129" s="7">
        <f t="shared" si="21"/>
        <v>0</v>
      </c>
      <c r="H129" s="7">
        <f t="shared" si="21"/>
        <v>0</v>
      </c>
      <c r="I129" s="7">
        <f t="shared" si="21"/>
        <v>0</v>
      </c>
      <c r="J129" s="7">
        <f t="shared" si="21"/>
        <v>0</v>
      </c>
      <c r="K129" s="7">
        <f t="shared" ref="K129" si="22">K69+K92+K108+K117+K126</f>
        <v>0</v>
      </c>
      <c r="L129" s="67"/>
      <c r="M129" s="45"/>
    </row>
    <row r="130" spans="2:13" x14ac:dyDescent="0.2">
      <c r="B130" s="68"/>
      <c r="C130" s="69"/>
      <c r="D130" s="39"/>
      <c r="E130" s="39"/>
      <c r="F130" s="39"/>
      <c r="G130" s="39"/>
      <c r="H130" s="39"/>
      <c r="I130" s="39"/>
      <c r="J130" s="39"/>
      <c r="K130" s="39"/>
      <c r="L130" s="45"/>
      <c r="M130" s="62"/>
    </row>
    <row r="131" spans="2:13" s="35" customFormat="1" x14ac:dyDescent="0.2">
      <c r="B131" s="63"/>
      <c r="C131" s="39"/>
      <c r="D131" s="39"/>
      <c r="E131" s="39"/>
      <c r="F131" s="39"/>
      <c r="G131" s="39"/>
      <c r="H131" s="39"/>
      <c r="I131" s="39"/>
      <c r="J131" s="39"/>
      <c r="K131" s="39"/>
      <c r="L131" s="38"/>
      <c r="M131" s="63"/>
    </row>
    <row r="132" spans="2:13" s="35" customFormat="1" x14ac:dyDescent="0.2">
      <c r="B132" s="63"/>
      <c r="C132" s="39"/>
      <c r="D132" s="39"/>
      <c r="E132" s="39"/>
      <c r="F132" s="39"/>
      <c r="G132" s="39"/>
      <c r="H132" s="39"/>
      <c r="I132" s="39"/>
      <c r="J132" s="39"/>
      <c r="K132" s="39"/>
      <c r="L132" s="38"/>
      <c r="M132" s="38"/>
    </row>
    <row r="133" spans="2:13" x14ac:dyDescent="0.2">
      <c r="D133" s="44"/>
      <c r="E133" s="23"/>
      <c r="F133" s="23"/>
      <c r="G133" s="23"/>
      <c r="H133" s="23"/>
      <c r="I133" s="23"/>
      <c r="J133" s="23"/>
    </row>
    <row r="134" spans="2:13" ht="15" customHeight="1" x14ac:dyDescent="0.2">
      <c r="B134" s="46" t="s">
        <v>113</v>
      </c>
      <c r="C134" s="47" t="s">
        <v>114</v>
      </c>
      <c r="D134" s="44"/>
      <c r="E134" s="23"/>
      <c r="F134" s="23"/>
      <c r="G134" s="23"/>
      <c r="H134" s="23"/>
      <c r="I134" s="23"/>
      <c r="J134" s="23"/>
    </row>
    <row r="135" spans="2:13" x14ac:dyDescent="0.2">
      <c r="B135" s="48" t="s">
        <v>115</v>
      </c>
      <c r="C135" s="9">
        <f>K69</f>
        <v>0</v>
      </c>
      <c r="D135" s="44"/>
      <c r="E135" s="49"/>
      <c r="F135" s="49"/>
      <c r="G135" s="49"/>
      <c r="H135" s="49"/>
      <c r="I135" s="49"/>
      <c r="J135" s="49"/>
    </row>
    <row r="136" spans="2:13" x14ac:dyDescent="0.2">
      <c r="B136" s="48" t="s">
        <v>80</v>
      </c>
      <c r="C136" s="10">
        <f>K92</f>
        <v>0</v>
      </c>
      <c r="D136" s="44"/>
    </row>
    <row r="137" spans="2:13" x14ac:dyDescent="0.2">
      <c r="B137" s="48" t="s">
        <v>94</v>
      </c>
      <c r="C137" s="10">
        <f>K108</f>
        <v>0</v>
      </c>
      <c r="D137" s="44"/>
    </row>
    <row r="138" spans="2:13" x14ac:dyDescent="0.2">
      <c r="B138" s="48" t="s">
        <v>99</v>
      </c>
      <c r="C138" s="10">
        <f>K117</f>
        <v>0</v>
      </c>
      <c r="D138" s="44"/>
    </row>
    <row r="139" spans="2:13" x14ac:dyDescent="0.2">
      <c r="B139" s="48" t="s">
        <v>105</v>
      </c>
      <c r="C139" s="10">
        <f>K126</f>
        <v>0</v>
      </c>
      <c r="D139" s="44"/>
    </row>
    <row r="140" spans="2:13" s="45" customFormat="1" ht="15" customHeight="1" x14ac:dyDescent="0.2">
      <c r="B140" s="46" t="s">
        <v>112</v>
      </c>
      <c r="C140" s="11">
        <f>SUM(C135:C139)</f>
        <v>0</v>
      </c>
      <c r="D140" s="44"/>
      <c r="K140" s="50"/>
    </row>
    <row r="141" spans="2:13" x14ac:dyDescent="0.2">
      <c r="C141" s="36">
        <f>K129-C140</f>
        <v>0</v>
      </c>
      <c r="D141" s="44"/>
    </row>
    <row r="142" spans="2:13" x14ac:dyDescent="0.2">
      <c r="D142" s="44"/>
    </row>
    <row r="143" spans="2:13" ht="27" customHeight="1" x14ac:dyDescent="0.2">
      <c r="C143" s="30" t="s">
        <v>59</v>
      </c>
      <c r="D143" s="154" t="s">
        <v>60</v>
      </c>
      <c r="E143" s="154"/>
      <c r="F143" s="154"/>
    </row>
    <row r="144" spans="2:13" x14ac:dyDescent="0.2">
      <c r="B144" s="54" t="s">
        <v>245</v>
      </c>
      <c r="C144" s="53">
        <v>0</v>
      </c>
      <c r="D144" s="149"/>
      <c r="E144" s="149"/>
      <c r="F144" s="149"/>
      <c r="G144" s="39"/>
      <c r="H144" s="39"/>
      <c r="I144" s="39"/>
      <c r="J144" s="39"/>
    </row>
    <row r="145" spans="2:10" x14ac:dyDescent="0.2">
      <c r="B145" s="54" t="s">
        <v>246</v>
      </c>
      <c r="C145" s="108" t="s">
        <v>124</v>
      </c>
      <c r="D145" s="149"/>
      <c r="E145" s="149"/>
      <c r="F145" s="149"/>
      <c r="G145" s="39"/>
      <c r="H145" s="39"/>
      <c r="I145" s="39"/>
      <c r="J145" s="39"/>
    </row>
    <row r="146" spans="2:10" x14ac:dyDescent="0.2">
      <c r="B146" s="54" t="s">
        <v>250</v>
      </c>
      <c r="C146" s="53">
        <v>0</v>
      </c>
      <c r="D146" s="149"/>
      <c r="E146" s="149"/>
      <c r="F146" s="149"/>
      <c r="G146" s="39"/>
      <c r="H146" s="39"/>
      <c r="I146" s="39"/>
      <c r="J146" s="39"/>
    </row>
    <row r="149" spans="2:10" x14ac:dyDescent="0.2">
      <c r="B149" s="51" t="s">
        <v>127</v>
      </c>
      <c r="C149" s="51"/>
      <c r="E149" s="51"/>
    </row>
    <row r="150" spans="2:10" x14ac:dyDescent="0.2">
      <c r="B150" s="52" t="s">
        <v>128</v>
      </c>
      <c r="C150" s="52"/>
      <c r="E150" s="52"/>
    </row>
    <row r="151" spans="2:10" x14ac:dyDescent="0.2">
      <c r="B151" s="52" t="s">
        <v>129</v>
      </c>
      <c r="C151" s="52"/>
      <c r="E151" s="52"/>
    </row>
    <row r="152" spans="2:10" x14ac:dyDescent="0.2">
      <c r="B152" s="52" t="s">
        <v>130</v>
      </c>
      <c r="C152" s="52"/>
    </row>
    <row r="153" spans="2:10" x14ac:dyDescent="0.2">
      <c r="B153" s="52" t="s">
        <v>131</v>
      </c>
      <c r="C153" s="52"/>
    </row>
    <row r="154" spans="2:10" x14ac:dyDescent="0.2">
      <c r="B154" s="52" t="s">
        <v>132</v>
      </c>
      <c r="C154" s="52"/>
    </row>
    <row r="155" spans="2:10" x14ac:dyDescent="0.2">
      <c r="B155" s="52" t="s">
        <v>133</v>
      </c>
      <c r="C155" s="52"/>
    </row>
    <row r="156" spans="2:10" x14ac:dyDescent="0.2">
      <c r="B156" s="52" t="s">
        <v>134</v>
      </c>
      <c r="C156" s="52"/>
    </row>
    <row r="157" spans="2:10" x14ac:dyDescent="0.2">
      <c r="B157" s="52" t="s">
        <v>87</v>
      </c>
      <c r="C157" s="52"/>
    </row>
    <row r="158" spans="2:10" x14ac:dyDescent="0.2">
      <c r="B158" s="52" t="s">
        <v>89</v>
      </c>
      <c r="C158" s="52"/>
    </row>
    <row r="159" spans="2:10" x14ac:dyDescent="0.2">
      <c r="B159" s="52" t="s">
        <v>91</v>
      </c>
      <c r="C159" s="52"/>
    </row>
    <row r="160" spans="2:10" x14ac:dyDescent="0.2">
      <c r="B160" s="52" t="s">
        <v>135</v>
      </c>
      <c r="C160" s="52"/>
    </row>
    <row r="161" spans="2:3" x14ac:dyDescent="0.2">
      <c r="B161" s="52" t="s">
        <v>136</v>
      </c>
      <c r="C161" s="52"/>
    </row>
    <row r="162" spans="2:3" x14ac:dyDescent="0.2">
      <c r="B162" s="52" t="s">
        <v>137</v>
      </c>
      <c r="C162" s="52"/>
    </row>
    <row r="163" spans="2:3" x14ac:dyDescent="0.2">
      <c r="C163" s="52"/>
    </row>
    <row r="164" spans="2:3" x14ac:dyDescent="0.2">
      <c r="C164" s="52"/>
    </row>
    <row r="165" spans="2:3" x14ac:dyDescent="0.2">
      <c r="C165" s="52"/>
    </row>
    <row r="166" spans="2:3" x14ac:dyDescent="0.2">
      <c r="C166" s="52"/>
    </row>
    <row r="167" spans="2:3" x14ac:dyDescent="0.2">
      <c r="C167" s="52"/>
    </row>
    <row r="168" spans="2:3" x14ac:dyDescent="0.2">
      <c r="C168" s="52"/>
    </row>
  </sheetData>
  <sheetProtection algorithmName="SHA-512" hashValue="GokzuJO/od7Ba7hOjDK7Lak4dUo8668bf0XEPeDdDfxRtk+HaFOLXNbqmXrKxFXLpEfBZTwESnlcS/wWukZuLg==" saltValue="UNzBo4OeqlpTZJeHm97cD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39" name="Bereik1"/>
  </protectedRanges>
  <mergeCells count="9">
    <mergeCell ref="D144:F144"/>
    <mergeCell ref="D145:F145"/>
    <mergeCell ref="D146:F146"/>
    <mergeCell ref="C11:K11"/>
    <mergeCell ref="C6:D6"/>
    <mergeCell ref="C7:D7"/>
    <mergeCell ref="C9:D9"/>
    <mergeCell ref="D143:F143"/>
    <mergeCell ref="C8:D8"/>
  </mergeCells>
  <dataValidations count="4">
    <dataValidation type="list" allowBlank="1" showInputMessage="1" showErrorMessage="1" sqref="B15:B39" xr:uid="{5F203B3E-00BA-4350-9EC2-40B34A6F45CA}">
      <formula1>$B$150:$B$155</formula1>
    </dataValidation>
    <dataValidation type="list" allowBlank="1" showInputMessage="1" showErrorMessage="1" sqref="B72:B91" xr:uid="{74A6EA10-2A26-49EF-8D2B-C38D379F7A93}">
      <formula1>$B$156:$B$159</formula1>
    </dataValidation>
    <dataValidation type="list" allowBlank="1" showInputMessage="1" showErrorMessage="1" sqref="B111:B116" xr:uid="{A8B66B49-2973-49BB-971E-ABAB5DBAD3D9}">
      <formula1>$B$160:$B$161</formula1>
    </dataValidation>
    <dataValidation type="list" allowBlank="1" showInputMessage="1" showErrorMessage="1" sqref="B120:B125" xr:uid="{1510F490-BD85-4543-9AB2-AECEC23288CA}">
      <formula1>$B$162</formula1>
    </dataValidation>
  </dataValidations>
  <pageMargins left="0.7" right="0.7" top="0.75" bottom="0.75" header="0.3" footer="0.3"/>
  <pageSetup paperSize="9" orientation="landscape" r:id="rId1"/>
  <ignoredErrors>
    <ignoredError sqref="C69:K69" unlockedFormula="1"/>
    <ignoredError sqref="C126:XFD126"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E062C2-6C70-4E2C-8148-1778292C1D09}">
          <x14:formula1>
            <xm:f>'KWF Tarievenbeleid'!$A$2:$A$7</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B74E-E52E-441E-A0B4-1579EE9D9158}">
  <sheetPr>
    <tabColor theme="5" tint="0.59999389629810485"/>
  </sheetPr>
  <dimension ref="B1:Q94"/>
  <sheetViews>
    <sheetView showGridLines="0" zoomScale="85" zoomScaleNormal="85" workbookViewId="0">
      <pane xSplit="2" ySplit="13" topLeftCell="C14" activePane="bottomRight" state="frozen"/>
      <selection pane="topRight" activeCell="C14" sqref="C14"/>
      <selection pane="bottomLeft" activeCell="C14" sqref="C14"/>
      <selection pane="bottomRight" activeCell="C14" sqref="C14"/>
    </sheetView>
  </sheetViews>
  <sheetFormatPr defaultColWidth="9" defaultRowHeight="12.6" x14ac:dyDescent="0.2"/>
  <cols>
    <col min="1" max="1" width="2.453125" customWidth="1"/>
    <col min="2" max="2" width="67.36328125" customWidth="1"/>
    <col min="3" max="10" width="20.36328125" customWidth="1"/>
    <col min="11" max="11" width="20.36328125" style="23" customWidth="1"/>
    <col min="12" max="12" width="2.26953125" customWidth="1"/>
    <col min="13" max="13" width="74.08984375" customWidth="1"/>
    <col min="14" max="14" width="2.26953125" customWidth="1"/>
    <col min="15" max="15" width="74.08984375" style="52" customWidth="1"/>
    <col min="16" max="17" width="27" style="128" customWidth="1"/>
  </cols>
  <sheetData>
    <row r="1" spans="2:17" ht="12.75" x14ac:dyDescent="0.2">
      <c r="B1" s="20"/>
      <c r="C1" s="160"/>
      <c r="D1" s="160"/>
      <c r="E1" s="160"/>
      <c r="F1" s="160"/>
      <c r="G1" s="160"/>
      <c r="H1" s="160"/>
      <c r="I1" s="160"/>
      <c r="J1" s="160"/>
      <c r="K1" s="21"/>
    </row>
    <row r="2" spans="2:17" ht="12.75" x14ac:dyDescent="0.2">
      <c r="B2" s="24" t="s">
        <v>139</v>
      </c>
      <c r="C2" s="25"/>
      <c r="D2" s="25"/>
      <c r="E2" s="5" t="s">
        <v>511</v>
      </c>
      <c r="F2" s="26"/>
      <c r="G2" s="26"/>
      <c r="H2" s="26"/>
      <c r="I2" s="26"/>
      <c r="J2" s="26"/>
      <c r="K2" s="26"/>
    </row>
    <row r="4" spans="2:17" ht="17.399999999999999" x14ac:dyDescent="0.2">
      <c r="B4" s="22" t="s">
        <v>138</v>
      </c>
    </row>
    <row r="6" spans="2:17" ht="12.75" x14ac:dyDescent="0.2">
      <c r="B6" s="27" t="s">
        <v>46</v>
      </c>
      <c r="C6" s="161" t="str">
        <f>IF(('1.Budget Ander Project (detail)'!C6)="","",('1.Budget Ander Project (detail)'!C6))</f>
        <v/>
      </c>
      <c r="D6" s="161"/>
      <c r="J6" s="26"/>
      <c r="K6" s="26"/>
    </row>
    <row r="7" spans="2:17" ht="12.75" x14ac:dyDescent="0.2">
      <c r="B7" s="27" t="s">
        <v>47</v>
      </c>
      <c r="C7" s="161" t="str">
        <f>IF(('1.Budget Ander Project (detail)'!C7)="","",('1.Budget Ander Project (detail)'!C7))</f>
        <v/>
      </c>
      <c r="D7" s="161"/>
      <c r="J7" s="26"/>
      <c r="K7" s="26"/>
    </row>
    <row r="8" spans="2:17" ht="12.75" x14ac:dyDescent="0.2">
      <c r="B8" s="27" t="s">
        <v>48</v>
      </c>
      <c r="C8" s="161" t="str">
        <f>IF(('1.Budget Ander Project (detail)'!C8)="","",('1.Budget Ander Project (detail)'!C8))</f>
        <v/>
      </c>
      <c r="D8" s="161"/>
      <c r="J8" s="26"/>
      <c r="K8" s="26"/>
    </row>
    <row r="9" spans="2:17" ht="12.75" x14ac:dyDescent="0.2">
      <c r="B9" s="27" t="s">
        <v>122</v>
      </c>
      <c r="C9" s="161" t="str">
        <f>IF(('1.Budget Ander Project (detail)'!C9)="","",('1.Budget Ander Project (detail)'!C9))</f>
        <v/>
      </c>
      <c r="D9" s="161"/>
      <c r="J9" s="26"/>
      <c r="K9" s="26"/>
    </row>
    <row r="10" spans="2:17" ht="12.75" x14ac:dyDescent="0.2">
      <c r="P10" s="129"/>
    </row>
    <row r="11" spans="2:17" ht="27" customHeight="1" x14ac:dyDescent="0.2">
      <c r="C11" s="151" t="s">
        <v>50</v>
      </c>
      <c r="D11" s="152"/>
      <c r="E11" s="152"/>
      <c r="F11" s="152"/>
      <c r="G11" s="152"/>
      <c r="H11" s="152"/>
      <c r="I11" s="152"/>
      <c r="J11" s="152"/>
      <c r="K11" s="153"/>
      <c r="P11" s="130"/>
    </row>
    <row r="12" spans="2:17" ht="51" customHeight="1" x14ac:dyDescent="0.2">
      <c r="B12" s="28"/>
      <c r="C12" s="29" t="s">
        <v>51</v>
      </c>
      <c r="D12" s="29" t="s">
        <v>52</v>
      </c>
      <c r="E12" s="29" t="s">
        <v>53</v>
      </c>
      <c r="F12" s="29" t="s">
        <v>54</v>
      </c>
      <c r="G12" s="29" t="s">
        <v>55</v>
      </c>
      <c r="H12" s="29" t="s">
        <v>56</v>
      </c>
      <c r="I12" s="29" t="s">
        <v>57</v>
      </c>
      <c r="J12" s="29" t="s">
        <v>58</v>
      </c>
      <c r="K12" s="30" t="s">
        <v>59</v>
      </c>
      <c r="M12" s="31" t="s">
        <v>140</v>
      </c>
      <c r="O12" s="71" t="s">
        <v>61</v>
      </c>
      <c r="P12" s="130" t="str">
        <f>HYPERLINK("#'Uitwerking kostenposten'!"&amp;ADDRESS(MATCH("*Algemene uitgangspunten voor alle kostenposten*",'Uitwerking kostenposten'!$B$1:$B$1000,0),1),"Uitwerking kostenposten - 
Algemene uitgangspunten voor alle kostenposten")</f>
        <v>Uitwerking kostenposten - 
Algemene uitgangspunten voor alle kostenposten</v>
      </c>
    </row>
    <row r="13" spans="2:17" ht="12.75" x14ac:dyDescent="0.2">
      <c r="C13" s="28"/>
      <c r="D13" s="32"/>
      <c r="E13" s="32"/>
      <c r="F13" s="32"/>
      <c r="G13" s="32"/>
      <c r="H13" s="32"/>
      <c r="I13" s="32"/>
      <c r="J13" s="32"/>
      <c r="K13" s="32"/>
      <c r="P13" s="132" t="str">
        <f>HYPERLINK("#'Uitwerking kostenposten'!"&amp;ADDRESS(MATCH("*Niet-subsidiabele kosten (altijd uitgesloten, ongeacht kostencategorie)*",'Uitwerking kostenposten'!$B$1:$B$1000,0),1),"Niet-subsidiabele kosten (altijd uitgesloten, ongeacht kostencategorie)")</f>
        <v>Niet-subsidiabele kosten (altijd uitgesloten, ongeacht kostencategorie)</v>
      </c>
    </row>
    <row r="14" spans="2:17" s="35" customFormat="1" ht="12.75" x14ac:dyDescent="0.2">
      <c r="B14" s="65" t="s">
        <v>123</v>
      </c>
      <c r="C14" s="66" t="s">
        <v>124</v>
      </c>
      <c r="D14" s="66" t="s">
        <v>124</v>
      </c>
      <c r="E14" s="66" t="s">
        <v>124</v>
      </c>
      <c r="F14" s="66" t="s">
        <v>124</v>
      </c>
      <c r="G14" s="66" t="s">
        <v>124</v>
      </c>
      <c r="H14" s="66" t="s">
        <v>124</v>
      </c>
      <c r="I14" s="66" t="s">
        <v>124</v>
      </c>
      <c r="J14" s="66" t="s">
        <v>124</v>
      </c>
      <c r="K14" s="66" t="s">
        <v>124</v>
      </c>
      <c r="L14" s="38"/>
      <c r="M14" s="38"/>
      <c r="O14" s="72"/>
      <c r="P14" s="133"/>
      <c r="Q14" s="133"/>
    </row>
    <row r="15" spans="2:17" ht="110.25" customHeight="1" x14ac:dyDescent="0.2">
      <c r="B15" s="79" t="s">
        <v>128</v>
      </c>
      <c r="C15" s="92">
        <f>SUMIF('1.Budget Ander Project (detail)'!$B$15:$B$39,'2.Budget Ander Project (GMS)'!$B15,'1.Budget Ander Project (detail)'!C$15:C$39)</f>
        <v>0</v>
      </c>
      <c r="D15" s="58">
        <f>SUMIF('1.Budget Ander Project (detail)'!$B$15:$B$39,'2.Budget Ander Project (GMS)'!$B15,'1.Budget Ander Project (detail)'!D$15:D$39)</f>
        <v>0</v>
      </c>
      <c r="E15" s="58">
        <f>SUMIF('1.Budget Ander Project (detail)'!$B$15:$B$39,'2.Budget Ander Project (GMS)'!$B15,'1.Budget Ander Project (detail)'!E$15:E$39)</f>
        <v>0</v>
      </c>
      <c r="F15" s="58">
        <f>SUMIF('1.Budget Ander Project (detail)'!$B$15:$B$39,'2.Budget Ander Project (GMS)'!$B15,'1.Budget Ander Project (detail)'!F$15:F$39)</f>
        <v>0</v>
      </c>
      <c r="G15" s="58">
        <f>SUMIF('1.Budget Ander Project (detail)'!$B$15:$B$39,'2.Budget Ander Project (GMS)'!$B15,'1.Budget Ander Project (detail)'!G$15:G$39)</f>
        <v>0</v>
      </c>
      <c r="H15" s="58">
        <f>SUMIF('1.Budget Ander Project (detail)'!$B$15:$B$39,'2.Budget Ander Project (GMS)'!$B15,'1.Budget Ander Project (detail)'!H$15:H$39)</f>
        <v>0</v>
      </c>
      <c r="I15" s="58">
        <f>SUMIF('1.Budget Ander Project (detail)'!$B$15:$B$39,'2.Budget Ander Project (GMS)'!$B15,'1.Budget Ander Project (detail)'!I$15:I$39)</f>
        <v>0</v>
      </c>
      <c r="J15" s="58">
        <f>SUMIF('1.Budget Ander Project (detail)'!$B$15:$B$39,'2.Budget Ander Project (GMS)'!$B15,'1.Budget Ander Project (detail)'!J$15:J$39)</f>
        <v>0</v>
      </c>
      <c r="K15" s="58">
        <f t="shared" ref="K15:K20" si="0">SUM(C15:J15)</f>
        <v>0</v>
      </c>
      <c r="L15" s="45"/>
      <c r="M15" s="155"/>
      <c r="O15" s="73" t="s">
        <v>141</v>
      </c>
      <c r="P15" s="131" t="str">
        <f>HYPERLINK("#'Uitwerking kostenposten'!"&amp;ADDRESS(MATCH("*Hoofdcategorie 1*",'Uitwerking kostenposten'!$B$1:$B$1000,0),1),"Hoofdcategorie 1 – Personeel (Wetenschappelijk en Ondersteunend)")</f>
        <v>Hoofdcategorie 1 – Personeel (Wetenschappelijk en Ondersteunend)</v>
      </c>
    </row>
    <row r="16" spans="2:17" ht="110.25" customHeight="1" x14ac:dyDescent="0.2">
      <c r="B16" s="79" t="s">
        <v>129</v>
      </c>
      <c r="C16" s="92">
        <f>SUMIF('1.Budget Ander Project (detail)'!$B$15:$B$39,'2.Budget Ander Project (GMS)'!$B16,'1.Budget Ander Project (detail)'!C$15:C$39)</f>
        <v>0</v>
      </c>
      <c r="D16" s="58">
        <f>SUMIF('1.Budget Ander Project (detail)'!$B$15:$B$39,'2.Budget Ander Project (GMS)'!$B16,'1.Budget Ander Project (detail)'!D$15:D$39)</f>
        <v>0</v>
      </c>
      <c r="E16" s="58">
        <f>SUMIF('1.Budget Ander Project (detail)'!$B$15:$B$39,'2.Budget Ander Project (GMS)'!$B16,'1.Budget Ander Project (detail)'!E$15:E$39)</f>
        <v>0</v>
      </c>
      <c r="F16" s="58">
        <f>SUMIF('1.Budget Ander Project (detail)'!$B$15:$B$39,'2.Budget Ander Project (GMS)'!$B16,'1.Budget Ander Project (detail)'!F$15:F$39)</f>
        <v>0</v>
      </c>
      <c r="G16" s="58">
        <f>SUMIF('1.Budget Ander Project (detail)'!$B$15:$B$39,'2.Budget Ander Project (GMS)'!$B16,'1.Budget Ander Project (detail)'!G$15:G$39)</f>
        <v>0</v>
      </c>
      <c r="H16" s="58">
        <f>SUMIF('1.Budget Ander Project (detail)'!$B$15:$B$39,'2.Budget Ander Project (GMS)'!$B16,'1.Budget Ander Project (detail)'!H$15:H$39)</f>
        <v>0</v>
      </c>
      <c r="I16" s="58">
        <f>SUMIF('1.Budget Ander Project (detail)'!$B$15:$B$39,'2.Budget Ander Project (GMS)'!$B16,'1.Budget Ander Project (detail)'!I$15:I$39)</f>
        <v>0</v>
      </c>
      <c r="J16" s="58">
        <f>SUMIF('1.Budget Ander Project (detail)'!$B$15:$B$39,'2.Budget Ander Project (GMS)'!$B16,'1.Budget Ander Project (detail)'!J$15:J$39)</f>
        <v>0</v>
      </c>
      <c r="K16" s="58">
        <f t="shared" si="0"/>
        <v>0</v>
      </c>
      <c r="L16" s="45"/>
      <c r="M16" s="156"/>
      <c r="O16" s="73" t="s">
        <v>142</v>
      </c>
    </row>
    <row r="17" spans="2:17" ht="110.25" customHeight="1" x14ac:dyDescent="0.2">
      <c r="B17" s="79" t="s">
        <v>130</v>
      </c>
      <c r="C17" s="92">
        <f>SUMIF('1.Budget Ander Project (detail)'!$B$15:$B$39,'2.Budget Ander Project (GMS)'!$B17,'1.Budget Ander Project (detail)'!C$15:C$39)</f>
        <v>0</v>
      </c>
      <c r="D17" s="58">
        <f>SUMIF('1.Budget Ander Project (detail)'!$B$15:$B$39,'2.Budget Ander Project (GMS)'!$B17,'1.Budget Ander Project (detail)'!D$15:D$39)</f>
        <v>0</v>
      </c>
      <c r="E17" s="58">
        <f>SUMIF('1.Budget Ander Project (detail)'!$B$15:$B$39,'2.Budget Ander Project (GMS)'!$B17,'1.Budget Ander Project (detail)'!E$15:E$39)</f>
        <v>0</v>
      </c>
      <c r="F17" s="58">
        <f>SUMIF('1.Budget Ander Project (detail)'!$B$15:$B$39,'2.Budget Ander Project (GMS)'!$B17,'1.Budget Ander Project (detail)'!F$15:F$39)</f>
        <v>0</v>
      </c>
      <c r="G17" s="58">
        <f>SUMIF('1.Budget Ander Project (detail)'!$B$15:$B$39,'2.Budget Ander Project (GMS)'!$B17,'1.Budget Ander Project (detail)'!G$15:G$39)</f>
        <v>0</v>
      </c>
      <c r="H17" s="58">
        <f>SUMIF('1.Budget Ander Project (detail)'!$B$15:$B$39,'2.Budget Ander Project (GMS)'!$B17,'1.Budget Ander Project (detail)'!H$15:H$39)</f>
        <v>0</v>
      </c>
      <c r="I17" s="58">
        <f>SUMIF('1.Budget Ander Project (detail)'!$B$15:$B$39,'2.Budget Ander Project (GMS)'!$B17,'1.Budget Ander Project (detail)'!I$15:I$39)</f>
        <v>0</v>
      </c>
      <c r="J17" s="58">
        <f>SUMIF('1.Budget Ander Project (detail)'!$B$15:$B$39,'2.Budget Ander Project (GMS)'!$B17,'1.Budget Ander Project (detail)'!J$15:J$39)</f>
        <v>0</v>
      </c>
      <c r="K17" s="58">
        <f t="shared" si="0"/>
        <v>0</v>
      </c>
      <c r="L17" s="45"/>
      <c r="M17" s="156"/>
      <c r="O17" s="73" t="s">
        <v>143</v>
      </c>
    </row>
    <row r="18" spans="2:17" ht="110.25" customHeight="1" x14ac:dyDescent="0.2">
      <c r="B18" s="79" t="s">
        <v>131</v>
      </c>
      <c r="C18" s="92">
        <f>SUMIF('1.Budget Ander Project (detail)'!$B$15:$B$39,'2.Budget Ander Project (GMS)'!$B18,'1.Budget Ander Project (detail)'!C$15:C$39)</f>
        <v>0</v>
      </c>
      <c r="D18" s="58">
        <f>SUMIF('1.Budget Ander Project (detail)'!$B$15:$B$39,'2.Budget Ander Project (GMS)'!$B18,'1.Budget Ander Project (detail)'!D$15:D$39)</f>
        <v>0</v>
      </c>
      <c r="E18" s="58">
        <f>SUMIF('1.Budget Ander Project (detail)'!$B$15:$B$39,'2.Budget Ander Project (GMS)'!$B18,'1.Budget Ander Project (detail)'!E$15:E$39)</f>
        <v>0</v>
      </c>
      <c r="F18" s="58">
        <f>SUMIF('1.Budget Ander Project (detail)'!$B$15:$B$39,'2.Budget Ander Project (GMS)'!$B18,'1.Budget Ander Project (detail)'!F$15:F$39)</f>
        <v>0</v>
      </c>
      <c r="G18" s="58">
        <f>SUMIF('1.Budget Ander Project (detail)'!$B$15:$B$39,'2.Budget Ander Project (GMS)'!$B18,'1.Budget Ander Project (detail)'!G$15:G$39)</f>
        <v>0</v>
      </c>
      <c r="H18" s="58">
        <f>SUMIF('1.Budget Ander Project (detail)'!$B$15:$B$39,'2.Budget Ander Project (GMS)'!$B18,'1.Budget Ander Project (detail)'!H$15:H$39)</f>
        <v>0</v>
      </c>
      <c r="I18" s="58">
        <f>SUMIF('1.Budget Ander Project (detail)'!$B$15:$B$39,'2.Budget Ander Project (GMS)'!$B18,'1.Budget Ander Project (detail)'!I$15:I$39)</f>
        <v>0</v>
      </c>
      <c r="J18" s="58">
        <f>SUMIF('1.Budget Ander Project (detail)'!$B$15:$B$39,'2.Budget Ander Project (GMS)'!$B18,'1.Budget Ander Project (detail)'!J$15:J$39)</f>
        <v>0</v>
      </c>
      <c r="K18" s="58">
        <f t="shared" si="0"/>
        <v>0</v>
      </c>
      <c r="L18" s="45"/>
      <c r="M18" s="156"/>
      <c r="O18" s="73" t="s">
        <v>144</v>
      </c>
    </row>
    <row r="19" spans="2:17" ht="110.25" customHeight="1" x14ac:dyDescent="0.2">
      <c r="B19" s="79" t="s">
        <v>132</v>
      </c>
      <c r="C19" s="92">
        <f>SUMIF('1.Budget Ander Project (detail)'!$B$15:$B$39,'2.Budget Ander Project (GMS)'!$B19,'1.Budget Ander Project (detail)'!C$15:C$39)</f>
        <v>0</v>
      </c>
      <c r="D19" s="58">
        <f>SUMIF('1.Budget Ander Project (detail)'!$B$15:$B$39,'2.Budget Ander Project (GMS)'!$B19,'1.Budget Ander Project (detail)'!D$15:D$39)</f>
        <v>0</v>
      </c>
      <c r="E19" s="58">
        <f>SUMIF('1.Budget Ander Project (detail)'!$B$15:$B$39,'2.Budget Ander Project (GMS)'!$B19,'1.Budget Ander Project (detail)'!E$15:E$39)</f>
        <v>0</v>
      </c>
      <c r="F19" s="58">
        <f>SUMIF('1.Budget Ander Project (detail)'!$B$15:$B$39,'2.Budget Ander Project (GMS)'!$B19,'1.Budget Ander Project (detail)'!F$15:F$39)</f>
        <v>0</v>
      </c>
      <c r="G19" s="58">
        <f>SUMIF('1.Budget Ander Project (detail)'!$B$15:$B$39,'2.Budget Ander Project (GMS)'!$B19,'1.Budget Ander Project (detail)'!G$15:G$39)</f>
        <v>0</v>
      </c>
      <c r="H19" s="58">
        <f>SUMIF('1.Budget Ander Project (detail)'!$B$15:$B$39,'2.Budget Ander Project (GMS)'!$B19,'1.Budget Ander Project (detail)'!H$15:H$39)</f>
        <v>0</v>
      </c>
      <c r="I19" s="58">
        <f>SUMIF('1.Budget Ander Project (detail)'!$B$15:$B$39,'2.Budget Ander Project (GMS)'!$B19,'1.Budget Ander Project (detail)'!I$15:I$39)</f>
        <v>0</v>
      </c>
      <c r="J19" s="58">
        <f>SUMIF('1.Budget Ander Project (detail)'!$B$15:$B$39,'2.Budget Ander Project (GMS)'!$B19,'1.Budget Ander Project (detail)'!J$15:J$39)</f>
        <v>0</v>
      </c>
      <c r="K19" s="58">
        <f t="shared" si="0"/>
        <v>0</v>
      </c>
      <c r="L19" s="45"/>
      <c r="M19" s="156"/>
      <c r="O19" s="73" t="s">
        <v>145</v>
      </c>
    </row>
    <row r="20" spans="2:17" ht="110.25" customHeight="1" x14ac:dyDescent="0.2">
      <c r="B20" s="79" t="s">
        <v>133</v>
      </c>
      <c r="C20" s="92">
        <f>SUMIF('1.Budget Ander Project (detail)'!$B$15:$B$39,'2.Budget Ander Project (GMS)'!$B20,'1.Budget Ander Project (detail)'!C$15:C$39)</f>
        <v>0</v>
      </c>
      <c r="D20" s="58">
        <f>SUMIF('1.Budget Ander Project (detail)'!$B$15:$B$39,'2.Budget Ander Project (GMS)'!$B20,'1.Budget Ander Project (detail)'!D$15:D$39)</f>
        <v>0</v>
      </c>
      <c r="E20" s="58">
        <f>SUMIF('1.Budget Ander Project (detail)'!$B$15:$B$39,'2.Budget Ander Project (GMS)'!$B20,'1.Budget Ander Project (detail)'!E$15:E$39)</f>
        <v>0</v>
      </c>
      <c r="F20" s="58">
        <f>SUMIF('1.Budget Ander Project (detail)'!$B$15:$B$39,'2.Budget Ander Project (GMS)'!$B20,'1.Budget Ander Project (detail)'!F$15:F$39)</f>
        <v>0</v>
      </c>
      <c r="G20" s="58">
        <f>SUMIF('1.Budget Ander Project (detail)'!$B$15:$B$39,'2.Budget Ander Project (GMS)'!$B20,'1.Budget Ander Project (detail)'!G$15:G$39)</f>
        <v>0</v>
      </c>
      <c r="H20" s="58">
        <f>SUMIF('1.Budget Ander Project (detail)'!$B$15:$B$39,'2.Budget Ander Project (GMS)'!$B20,'1.Budget Ander Project (detail)'!H$15:H$39)</f>
        <v>0</v>
      </c>
      <c r="I20" s="58">
        <f>SUMIF('1.Budget Ander Project (detail)'!$B$15:$B$39,'2.Budget Ander Project (GMS)'!$B20,'1.Budget Ander Project (detail)'!I$15:I$39)</f>
        <v>0</v>
      </c>
      <c r="J20" s="58">
        <f>SUMIF('1.Budget Ander Project (detail)'!$B$15:$B$39,'2.Budget Ander Project (GMS)'!$B20,'1.Budget Ander Project (detail)'!J$15:J$39)</f>
        <v>0</v>
      </c>
      <c r="K20" s="58">
        <f t="shared" si="0"/>
        <v>0</v>
      </c>
      <c r="L20" s="45"/>
      <c r="M20" s="157"/>
      <c r="O20" s="73" t="s">
        <v>146</v>
      </c>
    </row>
    <row r="21" spans="2:17" s="35" customFormat="1" x14ac:dyDescent="0.2">
      <c r="B21" s="80" t="s">
        <v>125</v>
      </c>
      <c r="C21" s="86">
        <f>SUM(C15:C20)</f>
        <v>0</v>
      </c>
      <c r="D21" s="59">
        <f>SUM(D15:D20)</f>
        <v>0</v>
      </c>
      <c r="E21" s="59">
        <f>SUM(E15:E20)</f>
        <v>0</v>
      </c>
      <c r="F21" s="59">
        <f>SUM(F15:F20)</f>
        <v>0</v>
      </c>
      <c r="G21" s="59">
        <f t="shared" ref="G21:H21" si="1">SUM(G15:G20)</f>
        <v>0</v>
      </c>
      <c r="H21" s="59">
        <f t="shared" si="1"/>
        <v>0</v>
      </c>
      <c r="I21" s="59">
        <f>SUM(I15:I20)</f>
        <v>0</v>
      </c>
      <c r="J21" s="59">
        <f>SUM(J15:J20)</f>
        <v>0</v>
      </c>
      <c r="K21" s="59">
        <f t="shared" ref="K21" si="2">SUM(K15:K20)</f>
        <v>0</v>
      </c>
      <c r="L21" s="70">
        <f>K21-'1.Budget Ander Project (detail)'!K40</f>
        <v>0</v>
      </c>
      <c r="M21" s="38"/>
      <c r="O21" s="74"/>
      <c r="P21" s="133"/>
      <c r="Q21" s="133"/>
    </row>
    <row r="22" spans="2:17" s="35" customFormat="1" ht="12.75" x14ac:dyDescent="0.2">
      <c r="B22" s="63"/>
      <c r="C22" s="38"/>
      <c r="D22" s="38"/>
      <c r="E22" s="38"/>
      <c r="F22" s="38"/>
      <c r="G22" s="38"/>
      <c r="H22" s="38"/>
      <c r="I22" s="38"/>
      <c r="J22" s="38"/>
      <c r="K22" s="39"/>
      <c r="L22" s="38"/>
      <c r="M22" s="38"/>
      <c r="O22" s="75"/>
      <c r="P22" s="128"/>
      <c r="Q22" s="128"/>
    </row>
    <row r="23" spans="2:17" s="35" customFormat="1" ht="12.75" x14ac:dyDescent="0.2">
      <c r="B23" s="65" t="s">
        <v>78</v>
      </c>
      <c r="C23" s="66"/>
      <c r="D23" s="66"/>
      <c r="E23" s="66"/>
      <c r="F23" s="66"/>
      <c r="G23" s="66"/>
      <c r="H23" s="66"/>
      <c r="I23" s="66"/>
      <c r="J23" s="66"/>
      <c r="K23" s="66"/>
      <c r="L23" s="38"/>
      <c r="M23" s="38"/>
      <c r="O23" s="75"/>
      <c r="P23" s="128"/>
      <c r="Q23" s="128"/>
    </row>
    <row r="24" spans="2:17" ht="13.5" customHeight="1" x14ac:dyDescent="0.2">
      <c r="B24" s="79" t="s">
        <v>128</v>
      </c>
      <c r="C24" s="87">
        <f>C15*SUMIFS('KWF Tarievenbeleid'!C:C,'KWF Tarievenbeleid'!$A:$A,$C$9,'KWF Tarievenbeleid'!$B:$B,$B24)</f>
        <v>0</v>
      </c>
      <c r="D24" s="56">
        <f>D15*SUMIFS('KWF Tarievenbeleid'!D:D,'KWF Tarievenbeleid'!$A:$A,$C$9,'KWF Tarievenbeleid'!$B:$B,$B24)</f>
        <v>0</v>
      </c>
      <c r="E24" s="56">
        <f>E15*SUMIFS('KWF Tarievenbeleid'!E:E,'KWF Tarievenbeleid'!$A:$A,$C$9,'KWF Tarievenbeleid'!$B:$B,$B24)</f>
        <v>0</v>
      </c>
      <c r="F24" s="56">
        <f>F15*SUMIFS('KWF Tarievenbeleid'!F:F,'KWF Tarievenbeleid'!$A:$A,$C$9,'KWF Tarievenbeleid'!$B:$B,$B24)</f>
        <v>0</v>
      </c>
      <c r="G24" s="56">
        <f>G15*SUMIFS('KWF Tarievenbeleid'!G:G,'KWF Tarievenbeleid'!$A:$A,$C$9,'KWF Tarievenbeleid'!$B:$B,$B24)</f>
        <v>0</v>
      </c>
      <c r="H24" s="56">
        <f>H15*SUMIFS('KWF Tarievenbeleid'!H:H,'KWF Tarievenbeleid'!$A:$A,$C$9,'KWF Tarievenbeleid'!$B:$B,$B24)</f>
        <v>0</v>
      </c>
      <c r="I24" s="56">
        <f>I15*SUMIFS('KWF Tarievenbeleid'!I:I,'KWF Tarievenbeleid'!$A:$A,$C$9,'KWF Tarievenbeleid'!$B:$B,$B24)</f>
        <v>0</v>
      </c>
      <c r="J24" s="56">
        <f>J15*SUMIFS('KWF Tarievenbeleid'!J:J,'KWF Tarievenbeleid'!$A:$A,$C$9,'KWF Tarievenbeleid'!$B:$B,$B24)</f>
        <v>0</v>
      </c>
      <c r="K24" s="56">
        <f>SUM(C24:J24)</f>
        <v>0</v>
      </c>
      <c r="L24" s="45"/>
      <c r="M24" s="38"/>
      <c r="O24" s="75"/>
    </row>
    <row r="25" spans="2:17" ht="13.5" customHeight="1" x14ac:dyDescent="0.2">
      <c r="B25" s="79" t="s">
        <v>129</v>
      </c>
      <c r="C25" s="87">
        <f>C16*SUMIFS('KWF Tarievenbeleid'!C:C,'KWF Tarievenbeleid'!$A:$A,$C$9,'KWF Tarievenbeleid'!$B:$B,$B25)</f>
        <v>0</v>
      </c>
      <c r="D25" s="56">
        <f>D16*SUMIFS('KWF Tarievenbeleid'!D:D,'KWF Tarievenbeleid'!$A:$A,$C$9,'KWF Tarievenbeleid'!$B:$B,$B25)</f>
        <v>0</v>
      </c>
      <c r="E25" s="56">
        <f>E16*SUMIFS('KWF Tarievenbeleid'!E:E,'KWF Tarievenbeleid'!$A:$A,$C$9,'KWF Tarievenbeleid'!$B:$B,$B25)</f>
        <v>0</v>
      </c>
      <c r="F25" s="56">
        <f>F16*SUMIFS('KWF Tarievenbeleid'!F:F,'KWF Tarievenbeleid'!$A:$A,$C$9,'KWF Tarievenbeleid'!$B:$B,$B25)</f>
        <v>0</v>
      </c>
      <c r="G25" s="56">
        <f>G16*SUMIFS('KWF Tarievenbeleid'!G:G,'KWF Tarievenbeleid'!$A:$A,$C$9,'KWF Tarievenbeleid'!$B:$B,$B25)</f>
        <v>0</v>
      </c>
      <c r="H25" s="56">
        <f>H16*SUMIFS('KWF Tarievenbeleid'!H:H,'KWF Tarievenbeleid'!$A:$A,$C$9,'KWF Tarievenbeleid'!$B:$B,$B25)</f>
        <v>0</v>
      </c>
      <c r="I25" s="56">
        <f>I16*SUMIFS('KWF Tarievenbeleid'!I:I,'KWF Tarievenbeleid'!$A:$A,$C$9,'KWF Tarievenbeleid'!$B:$B,$B25)</f>
        <v>0</v>
      </c>
      <c r="J25" s="56">
        <f>J16*SUMIFS('KWF Tarievenbeleid'!J:J,'KWF Tarievenbeleid'!$A:$A,$C$9,'KWF Tarievenbeleid'!$B:$B,$B25)</f>
        <v>0</v>
      </c>
      <c r="K25" s="56">
        <f t="shared" ref="K25:K29" si="3">SUM(C25:J25)</f>
        <v>0</v>
      </c>
      <c r="L25" s="45"/>
      <c r="M25" s="38"/>
      <c r="O25" s="75"/>
    </row>
    <row r="26" spans="2:17" ht="13.5" customHeight="1" x14ac:dyDescent="0.2">
      <c r="B26" s="79" t="s">
        <v>130</v>
      </c>
      <c r="C26" s="87">
        <f>C17*SUMIFS('KWF Tarievenbeleid'!C:C,'KWF Tarievenbeleid'!$A:$A,$C$9,'KWF Tarievenbeleid'!$B:$B,$B26)</f>
        <v>0</v>
      </c>
      <c r="D26" s="56">
        <f>D17*SUMIFS('KWF Tarievenbeleid'!D:D,'KWF Tarievenbeleid'!$A:$A,$C$9,'KWF Tarievenbeleid'!$B:$B,$B26)</f>
        <v>0</v>
      </c>
      <c r="E26" s="56">
        <f>E17*SUMIFS('KWF Tarievenbeleid'!E:E,'KWF Tarievenbeleid'!$A:$A,$C$9,'KWF Tarievenbeleid'!$B:$B,$B26)</f>
        <v>0</v>
      </c>
      <c r="F26" s="56">
        <f>F17*SUMIFS('KWF Tarievenbeleid'!F:F,'KWF Tarievenbeleid'!$A:$A,$C$9,'KWF Tarievenbeleid'!$B:$B,$B26)</f>
        <v>0</v>
      </c>
      <c r="G26" s="56">
        <f>G17*SUMIFS('KWF Tarievenbeleid'!G:G,'KWF Tarievenbeleid'!$A:$A,$C$9,'KWF Tarievenbeleid'!$B:$B,$B26)</f>
        <v>0</v>
      </c>
      <c r="H26" s="56">
        <f>H17*SUMIFS('KWF Tarievenbeleid'!H:H,'KWF Tarievenbeleid'!$A:$A,$C$9,'KWF Tarievenbeleid'!$B:$B,$B26)</f>
        <v>0</v>
      </c>
      <c r="I26" s="56">
        <f>I17*SUMIFS('KWF Tarievenbeleid'!I:I,'KWF Tarievenbeleid'!$A:$A,$C$9,'KWF Tarievenbeleid'!$B:$B,$B26)</f>
        <v>0</v>
      </c>
      <c r="J26" s="56">
        <f>J17*SUMIFS('KWF Tarievenbeleid'!J:J,'KWF Tarievenbeleid'!$A:$A,$C$9,'KWF Tarievenbeleid'!$B:$B,$B26)</f>
        <v>0</v>
      </c>
      <c r="K26" s="56">
        <f t="shared" si="3"/>
        <v>0</v>
      </c>
      <c r="L26" s="45"/>
      <c r="M26" s="38"/>
      <c r="O26" s="75"/>
    </row>
    <row r="27" spans="2:17" ht="13.5" customHeight="1" x14ac:dyDescent="0.2">
      <c r="B27" s="79" t="s">
        <v>131</v>
      </c>
      <c r="C27" s="87">
        <f>C18*SUMIFS('KWF Tarievenbeleid'!C:C,'KWF Tarievenbeleid'!$A:$A,$C$9,'KWF Tarievenbeleid'!$B:$B,$B27)</f>
        <v>0</v>
      </c>
      <c r="D27" s="56">
        <f>D18*SUMIFS('KWF Tarievenbeleid'!D:D,'KWF Tarievenbeleid'!$A:$A,$C$9,'KWF Tarievenbeleid'!$B:$B,$B27)</f>
        <v>0</v>
      </c>
      <c r="E27" s="56">
        <f>E18*SUMIFS('KWF Tarievenbeleid'!E:E,'KWF Tarievenbeleid'!$A:$A,$C$9,'KWF Tarievenbeleid'!$B:$B,$B27)</f>
        <v>0</v>
      </c>
      <c r="F27" s="56">
        <f>F18*SUMIFS('KWF Tarievenbeleid'!F:F,'KWF Tarievenbeleid'!$A:$A,$C$9,'KWF Tarievenbeleid'!$B:$B,$B27)</f>
        <v>0</v>
      </c>
      <c r="G27" s="56">
        <f>G18*SUMIFS('KWF Tarievenbeleid'!G:G,'KWF Tarievenbeleid'!$A:$A,$C$9,'KWF Tarievenbeleid'!$B:$B,$B27)</f>
        <v>0</v>
      </c>
      <c r="H27" s="56">
        <f>H18*SUMIFS('KWF Tarievenbeleid'!H:H,'KWF Tarievenbeleid'!$A:$A,$C$9,'KWF Tarievenbeleid'!$B:$B,$B27)</f>
        <v>0</v>
      </c>
      <c r="I27" s="56">
        <f>I18*SUMIFS('KWF Tarievenbeleid'!I:I,'KWF Tarievenbeleid'!$A:$A,$C$9,'KWF Tarievenbeleid'!$B:$B,$B27)</f>
        <v>0</v>
      </c>
      <c r="J27" s="56">
        <f>J18*SUMIFS('KWF Tarievenbeleid'!J:J,'KWF Tarievenbeleid'!$A:$A,$C$9,'KWF Tarievenbeleid'!$B:$B,$B27)</f>
        <v>0</v>
      </c>
      <c r="K27" s="56">
        <f t="shared" si="3"/>
        <v>0</v>
      </c>
      <c r="L27" s="45"/>
      <c r="M27" s="38"/>
      <c r="O27" s="75"/>
    </row>
    <row r="28" spans="2:17" ht="13.5" customHeight="1" x14ac:dyDescent="0.2">
      <c r="B28" s="79" t="s">
        <v>132</v>
      </c>
      <c r="C28" s="87">
        <f>C19*SUMIFS('KWF Tarievenbeleid'!C:C,'KWF Tarievenbeleid'!$A:$A,$C$9,'KWF Tarievenbeleid'!$B:$B,$B28)</f>
        <v>0</v>
      </c>
      <c r="D28" s="56">
        <f>D19*SUMIFS('KWF Tarievenbeleid'!D:D,'KWF Tarievenbeleid'!$A:$A,$C$9,'KWF Tarievenbeleid'!$B:$B,$B28)</f>
        <v>0</v>
      </c>
      <c r="E28" s="56">
        <f>E19*SUMIFS('KWF Tarievenbeleid'!E:E,'KWF Tarievenbeleid'!$A:$A,$C$9,'KWF Tarievenbeleid'!$B:$B,$B28)</f>
        <v>0</v>
      </c>
      <c r="F28" s="56">
        <f>F19*SUMIFS('KWF Tarievenbeleid'!F:F,'KWF Tarievenbeleid'!$A:$A,$C$9,'KWF Tarievenbeleid'!$B:$B,$B28)</f>
        <v>0</v>
      </c>
      <c r="G28" s="56">
        <f>G19*SUMIFS('KWF Tarievenbeleid'!G:G,'KWF Tarievenbeleid'!$A:$A,$C$9,'KWF Tarievenbeleid'!$B:$B,$B28)</f>
        <v>0</v>
      </c>
      <c r="H28" s="56">
        <f>H19*SUMIFS('KWF Tarievenbeleid'!H:H,'KWF Tarievenbeleid'!$A:$A,$C$9,'KWF Tarievenbeleid'!$B:$B,$B28)</f>
        <v>0</v>
      </c>
      <c r="I28" s="56">
        <f>I19*SUMIFS('KWF Tarievenbeleid'!I:I,'KWF Tarievenbeleid'!$A:$A,$C$9,'KWF Tarievenbeleid'!$B:$B,$B28)</f>
        <v>0</v>
      </c>
      <c r="J28" s="56">
        <f>J19*SUMIFS('KWF Tarievenbeleid'!J:J,'KWF Tarievenbeleid'!$A:$A,$C$9,'KWF Tarievenbeleid'!$B:$B,$B28)</f>
        <v>0</v>
      </c>
      <c r="K28" s="56">
        <f t="shared" si="3"/>
        <v>0</v>
      </c>
      <c r="L28" s="45"/>
      <c r="M28" s="38"/>
      <c r="O28" s="75"/>
    </row>
    <row r="29" spans="2:17" ht="13.5" customHeight="1" x14ac:dyDescent="0.2">
      <c r="B29" s="79" t="s">
        <v>133</v>
      </c>
      <c r="C29" s="87">
        <f>C20*SUMIFS('KWF Tarievenbeleid'!C:C,'KWF Tarievenbeleid'!$A:$A,$C$9,'KWF Tarievenbeleid'!$B:$B,$B29)</f>
        <v>0</v>
      </c>
      <c r="D29" s="56">
        <f>D20*SUMIFS('KWF Tarievenbeleid'!D:D,'KWF Tarievenbeleid'!$A:$A,$C$9,'KWF Tarievenbeleid'!$B:$B,$B29)</f>
        <v>0</v>
      </c>
      <c r="E29" s="56">
        <f>E20*SUMIFS('KWF Tarievenbeleid'!E:E,'KWF Tarievenbeleid'!$A:$A,$C$9,'KWF Tarievenbeleid'!$B:$B,$B29)</f>
        <v>0</v>
      </c>
      <c r="F29" s="56">
        <f>F20*SUMIFS('KWF Tarievenbeleid'!F:F,'KWF Tarievenbeleid'!$A:$A,$C$9,'KWF Tarievenbeleid'!$B:$B,$B29)</f>
        <v>0</v>
      </c>
      <c r="G29" s="56">
        <f>G20*SUMIFS('KWF Tarievenbeleid'!G:G,'KWF Tarievenbeleid'!$A:$A,$C$9,'KWF Tarievenbeleid'!$B:$B,$B29)</f>
        <v>0</v>
      </c>
      <c r="H29" s="56">
        <f>H20*SUMIFS('KWF Tarievenbeleid'!H:H,'KWF Tarievenbeleid'!$A:$A,$C$9,'KWF Tarievenbeleid'!$B:$B,$B29)</f>
        <v>0</v>
      </c>
      <c r="I29" s="56">
        <f>I20*SUMIFS('KWF Tarievenbeleid'!I:I,'KWF Tarievenbeleid'!$A:$A,$C$9,'KWF Tarievenbeleid'!$B:$B,$B29)</f>
        <v>0</v>
      </c>
      <c r="J29" s="56">
        <f>J20*SUMIFS('KWF Tarievenbeleid'!J:J,'KWF Tarievenbeleid'!$A:$A,$C$9,'KWF Tarievenbeleid'!$B:$B,$B29)</f>
        <v>0</v>
      </c>
      <c r="K29" s="56">
        <f t="shared" si="3"/>
        <v>0</v>
      </c>
      <c r="L29" s="45"/>
      <c r="M29" s="38"/>
      <c r="O29" s="75"/>
      <c r="P29" s="133"/>
      <c r="Q29" s="133"/>
    </row>
    <row r="30" spans="2:17" s="35" customFormat="1" x14ac:dyDescent="0.2">
      <c r="B30" s="80" t="s">
        <v>77</v>
      </c>
      <c r="C30" s="88">
        <f t="shared" ref="C30:E30" si="4">SUM(C24:C29)</f>
        <v>0</v>
      </c>
      <c r="D30" s="57">
        <f t="shared" si="4"/>
        <v>0</v>
      </c>
      <c r="E30" s="57">
        <f t="shared" si="4"/>
        <v>0</v>
      </c>
      <c r="F30" s="57">
        <f t="shared" ref="F30:H30" si="5">SUM(F24:F29)</f>
        <v>0</v>
      </c>
      <c r="G30" s="57">
        <f t="shared" si="5"/>
        <v>0</v>
      </c>
      <c r="H30" s="57">
        <f t="shared" si="5"/>
        <v>0</v>
      </c>
      <c r="I30" s="57">
        <f>SUM(I24:I29)</f>
        <v>0</v>
      </c>
      <c r="J30" s="57">
        <f t="shared" ref="J30" si="6">SUM(J24:J29)</f>
        <v>0</v>
      </c>
      <c r="K30" s="57">
        <f>SUM(K24:K29)</f>
        <v>0</v>
      </c>
      <c r="L30" s="70">
        <f>K30-'1.Budget Ander Project (detail)'!K69</f>
        <v>0</v>
      </c>
      <c r="M30" s="38"/>
      <c r="O30" s="74"/>
      <c r="P30" s="133"/>
      <c r="Q30" s="133"/>
    </row>
    <row r="31" spans="2:17" s="35" customFormat="1" x14ac:dyDescent="0.2">
      <c r="B31" s="63"/>
      <c r="C31" s="38"/>
      <c r="D31" s="38"/>
      <c r="E31" s="38"/>
      <c r="F31" s="38"/>
      <c r="G31" s="38"/>
      <c r="H31" s="38"/>
      <c r="I31" s="38"/>
      <c r="J31" s="38"/>
      <c r="K31" s="39"/>
      <c r="L31" s="38"/>
      <c r="M31" s="38"/>
      <c r="O31" s="74"/>
      <c r="P31" s="132"/>
      <c r="Q31" s="133"/>
    </row>
    <row r="32" spans="2:17" s="35" customFormat="1" x14ac:dyDescent="0.2">
      <c r="B32" s="63"/>
      <c r="C32" s="38"/>
      <c r="D32" s="38"/>
      <c r="E32" s="38"/>
      <c r="F32" s="38"/>
      <c r="G32" s="38"/>
      <c r="H32" s="38"/>
      <c r="I32" s="38"/>
      <c r="J32" s="38"/>
      <c r="K32" s="39"/>
      <c r="L32" s="38"/>
      <c r="M32" s="38"/>
      <c r="O32" s="74"/>
      <c r="P32" s="132"/>
      <c r="Q32" s="133"/>
    </row>
    <row r="33" spans="2:17" s="35" customFormat="1" x14ac:dyDescent="0.2">
      <c r="B33" s="63"/>
      <c r="C33" s="38"/>
      <c r="D33" s="38"/>
      <c r="E33" s="38"/>
      <c r="F33" s="38"/>
      <c r="G33" s="38"/>
      <c r="H33" s="38"/>
      <c r="I33" s="38"/>
      <c r="J33" s="38"/>
      <c r="K33" s="39"/>
      <c r="L33" s="38"/>
      <c r="M33" s="38"/>
      <c r="O33" s="74"/>
      <c r="P33" s="132"/>
      <c r="Q33" s="133"/>
    </row>
    <row r="34" spans="2:17" s="35" customFormat="1" x14ac:dyDescent="0.2">
      <c r="B34" s="65" t="s">
        <v>80</v>
      </c>
      <c r="C34" s="39"/>
      <c r="D34" s="39"/>
      <c r="E34" s="39"/>
      <c r="F34" s="39"/>
      <c r="G34" s="39"/>
      <c r="H34" s="39"/>
      <c r="I34" s="39"/>
      <c r="J34" s="39"/>
      <c r="K34" s="39"/>
      <c r="L34" s="38"/>
      <c r="M34" s="38"/>
      <c r="O34" s="74"/>
      <c r="P34" s="133"/>
      <c r="Q34" s="133"/>
    </row>
    <row r="35" spans="2:17" ht="134.25" customHeight="1" x14ac:dyDescent="0.2">
      <c r="B35" s="79" t="s">
        <v>147</v>
      </c>
      <c r="C35" s="93">
        <f>SUMIF('1.Budget Ander Project (detail)'!$B:$B,'2.Budget Ander Project (GMS)'!$B35,'1.Budget Ander Project (detail)'!C:C)</f>
        <v>0</v>
      </c>
      <c r="D35" s="1">
        <f>SUMIF('1.Budget Ander Project (detail)'!$B:$B,'2.Budget Ander Project (GMS)'!$B35,'1.Budget Ander Project (detail)'!D:D)</f>
        <v>0</v>
      </c>
      <c r="E35" s="1">
        <f>SUMIF('1.Budget Ander Project (detail)'!$B:$B,'2.Budget Ander Project (GMS)'!$B35,'1.Budget Ander Project (detail)'!E:E)</f>
        <v>0</v>
      </c>
      <c r="F35" s="1">
        <f>SUMIF('1.Budget Ander Project (detail)'!$B:$B,'2.Budget Ander Project (GMS)'!$B35,'1.Budget Ander Project (detail)'!F:F)</f>
        <v>0</v>
      </c>
      <c r="G35" s="1">
        <f>SUMIF('1.Budget Ander Project (detail)'!$B:$B,'2.Budget Ander Project (GMS)'!$B35,'1.Budget Ander Project (detail)'!G:G)</f>
        <v>0</v>
      </c>
      <c r="H35" s="1">
        <f>SUMIF('1.Budget Ander Project (detail)'!$B:$B,'2.Budget Ander Project (GMS)'!$B35,'1.Budget Ander Project (detail)'!H:H)</f>
        <v>0</v>
      </c>
      <c r="I35" s="1">
        <f>SUMIF('1.Budget Ander Project (detail)'!$B:$B,'2.Budget Ander Project (GMS)'!$B35,'1.Budget Ander Project (detail)'!I:I)</f>
        <v>0</v>
      </c>
      <c r="J35" s="1">
        <f>SUMIF('1.Budget Ander Project (detail)'!$B:$B,'2.Budget Ander Project (GMS)'!$B35,'1.Budget Ander Project (detail)'!J:J)</f>
        <v>0</v>
      </c>
      <c r="K35" s="1">
        <f t="shared" ref="K35:K38" si="7">SUM(C35:J35)</f>
        <v>0</v>
      </c>
      <c r="L35" s="45"/>
      <c r="M35" s="61"/>
      <c r="O35" s="73" t="s">
        <v>148</v>
      </c>
      <c r="P35" s="131" t="str">
        <f>HYPERLINK("#'Uitwerking kostenposten'!"&amp;ADDRESS(MATCH("*Subcategorie 3.1 – Overige*",'Uitwerking kostenposten'!$B$1:$B$1000,0),1),"Subcategorie 3.1 – Overige Project gerelateerde kosten")</f>
        <v>Subcategorie 3.1 – Overige Project gerelateerde kosten</v>
      </c>
      <c r="Q35" s="133"/>
    </row>
    <row r="36" spans="2:17" ht="134.25" customHeight="1" x14ac:dyDescent="0.2">
      <c r="B36" s="79" t="s">
        <v>87</v>
      </c>
      <c r="C36" s="93">
        <f>SUMIF('1.Budget Ander Project (detail)'!$B:$B,'2.Budget Ander Project (GMS)'!$B36,'1.Budget Ander Project (detail)'!C:C)</f>
        <v>0</v>
      </c>
      <c r="D36" s="1">
        <f>SUMIF('1.Budget Ander Project (detail)'!$B:$B,'2.Budget Ander Project (GMS)'!$B36,'1.Budget Ander Project (detail)'!D:D)</f>
        <v>0</v>
      </c>
      <c r="E36" s="1">
        <f>SUMIF('1.Budget Ander Project (detail)'!$B:$B,'2.Budget Ander Project (GMS)'!$B36,'1.Budget Ander Project (detail)'!E:E)</f>
        <v>0</v>
      </c>
      <c r="F36" s="1">
        <f>SUMIF('1.Budget Ander Project (detail)'!$B:$B,'2.Budget Ander Project (GMS)'!$B36,'1.Budget Ander Project (detail)'!F:F)</f>
        <v>0</v>
      </c>
      <c r="G36" s="1">
        <f>SUMIF('1.Budget Ander Project (detail)'!$B:$B,'2.Budget Ander Project (GMS)'!$B36,'1.Budget Ander Project (detail)'!G:G)</f>
        <v>0</v>
      </c>
      <c r="H36" s="1">
        <f>SUMIF('1.Budget Ander Project (detail)'!$B:$B,'2.Budget Ander Project (GMS)'!$B36,'1.Budget Ander Project (detail)'!H:H)</f>
        <v>0</v>
      </c>
      <c r="I36" s="1">
        <f>SUMIF('1.Budget Ander Project (detail)'!$B:$B,'2.Budget Ander Project (GMS)'!$B36,'1.Budget Ander Project (detail)'!I:I)</f>
        <v>0</v>
      </c>
      <c r="J36" s="1">
        <f>SUMIF('1.Budget Ander Project (detail)'!$B:$B,'2.Budget Ander Project (GMS)'!$B36,'1.Budget Ander Project (detail)'!J:J)</f>
        <v>0</v>
      </c>
      <c r="K36" s="1">
        <f t="shared" si="7"/>
        <v>0</v>
      </c>
      <c r="L36" s="45"/>
      <c r="M36" s="61"/>
      <c r="O36" s="73" t="s">
        <v>149</v>
      </c>
      <c r="P36" s="131" t="str">
        <f>HYPERLINK("#'Uitwerking kostenposten'!"&amp;ADDRESS(MATCH("*Subcategorie 3.4*",'Uitwerking kostenposten'!$B$1:$B$1000,0),1),"Subcategorie 3.4 – Bijeenkomsten en Reiskosten")</f>
        <v>Subcategorie 3.4 – Bijeenkomsten en Reiskosten</v>
      </c>
    </row>
    <row r="37" spans="2:17" ht="134.25" customHeight="1" x14ac:dyDescent="0.2">
      <c r="B37" s="79" t="s">
        <v>89</v>
      </c>
      <c r="C37" s="93">
        <f>SUMIF('1.Budget Ander Project (detail)'!$B:$B,'2.Budget Ander Project (GMS)'!$B37,'1.Budget Ander Project (detail)'!C:C)</f>
        <v>0</v>
      </c>
      <c r="D37" s="1">
        <f>SUMIF('1.Budget Ander Project (detail)'!$B:$B,'2.Budget Ander Project (GMS)'!$B37,'1.Budget Ander Project (detail)'!D:D)</f>
        <v>0</v>
      </c>
      <c r="E37" s="1">
        <f>SUMIF('1.Budget Ander Project (detail)'!$B:$B,'2.Budget Ander Project (GMS)'!$B37,'1.Budget Ander Project (detail)'!E:E)</f>
        <v>0</v>
      </c>
      <c r="F37" s="1">
        <f>SUMIF('1.Budget Ander Project (detail)'!$B:$B,'2.Budget Ander Project (GMS)'!$B37,'1.Budget Ander Project (detail)'!F:F)</f>
        <v>0</v>
      </c>
      <c r="G37" s="1">
        <f>SUMIF('1.Budget Ander Project (detail)'!$B:$B,'2.Budget Ander Project (GMS)'!$B37,'1.Budget Ander Project (detail)'!G:G)</f>
        <v>0</v>
      </c>
      <c r="H37" s="1">
        <f>SUMIF('1.Budget Ander Project (detail)'!$B:$B,'2.Budget Ander Project (GMS)'!$B37,'1.Budget Ander Project (detail)'!H:H)</f>
        <v>0</v>
      </c>
      <c r="I37" s="1">
        <f>SUMIF('1.Budget Ander Project (detail)'!$B:$B,'2.Budget Ander Project (GMS)'!$B37,'1.Budget Ander Project (detail)'!I:I)</f>
        <v>0</v>
      </c>
      <c r="J37" s="1">
        <f>SUMIF('1.Budget Ander Project (detail)'!$B:$B,'2.Budget Ander Project (GMS)'!$B37,'1.Budget Ander Project (detail)'!J:J)</f>
        <v>0</v>
      </c>
      <c r="K37" s="1">
        <f t="shared" si="7"/>
        <v>0</v>
      </c>
      <c r="L37" s="45"/>
      <c r="M37" s="61"/>
      <c r="O37" s="73" t="s">
        <v>150</v>
      </c>
      <c r="P37" s="131" t="str">
        <f>HYPERLINK("#'Uitwerking kostenposten'!"&amp;ADDRESS(MATCH("*Subcategorie 3.5 – Interne*",'Uitwerking kostenposten'!$B$1:$B$1000,0),1),"Subcategorie 3.5 – Interne service verlenende partij en intern inclusiecentrum")</f>
        <v>Subcategorie 3.5 – Interne service verlenende partij en intern inclusiecentrum</v>
      </c>
    </row>
    <row r="38" spans="2:17" ht="134.25" customHeight="1" x14ac:dyDescent="0.2">
      <c r="B38" s="79" t="s">
        <v>91</v>
      </c>
      <c r="C38" s="93">
        <f>SUMIF('1.Budget Ander Project (detail)'!$B:$B,'2.Budget Ander Project (GMS)'!$B38,'1.Budget Ander Project (detail)'!C:C)</f>
        <v>0</v>
      </c>
      <c r="D38" s="1">
        <f>SUMIF('1.Budget Ander Project (detail)'!$B:$B,'2.Budget Ander Project (GMS)'!$B38,'1.Budget Ander Project (detail)'!D:D)</f>
        <v>0</v>
      </c>
      <c r="E38" s="1">
        <f>SUMIF('1.Budget Ander Project (detail)'!$B:$B,'2.Budget Ander Project (GMS)'!$B38,'1.Budget Ander Project (detail)'!E:E)</f>
        <v>0</v>
      </c>
      <c r="F38" s="1">
        <f>SUMIF('1.Budget Ander Project (detail)'!$B:$B,'2.Budget Ander Project (GMS)'!$B38,'1.Budget Ander Project (detail)'!F:F)</f>
        <v>0</v>
      </c>
      <c r="G38" s="1">
        <f>SUMIF('1.Budget Ander Project (detail)'!$B:$B,'2.Budget Ander Project (GMS)'!$B38,'1.Budget Ander Project (detail)'!G:G)</f>
        <v>0</v>
      </c>
      <c r="H38" s="1">
        <f>SUMIF('1.Budget Ander Project (detail)'!$B:$B,'2.Budget Ander Project (GMS)'!$B38,'1.Budget Ander Project (detail)'!H:H)</f>
        <v>0</v>
      </c>
      <c r="I38" s="1">
        <f>SUMIF('1.Budget Ander Project (detail)'!$B:$B,'2.Budget Ander Project (GMS)'!$B38,'1.Budget Ander Project (detail)'!I:I)</f>
        <v>0</v>
      </c>
      <c r="J38" s="1">
        <f>SUMIF('1.Budget Ander Project (detail)'!$B:$B,'2.Budget Ander Project (GMS)'!$B38,'1.Budget Ander Project (detail)'!J:J)</f>
        <v>0</v>
      </c>
      <c r="K38" s="1">
        <f t="shared" si="7"/>
        <v>0</v>
      </c>
      <c r="L38" s="45"/>
      <c r="M38" s="61"/>
      <c r="O38" s="73" t="s">
        <v>151</v>
      </c>
      <c r="P38" s="131" t="str">
        <f>HYPERLINK("#'Uitwerking kostenposten'!"&amp;ADDRESS(MATCH("*Subcategorie 3.6*",'Uitwerking kostenposten'!$B$1:$B$1000,0),1),"Subcategorie 3.6 – Overig")</f>
        <v>Subcategorie 3.6 – Overig</v>
      </c>
    </row>
    <row r="39" spans="2:17" s="35" customFormat="1" x14ac:dyDescent="0.2">
      <c r="B39" s="80" t="s">
        <v>93</v>
      </c>
      <c r="C39" s="90">
        <f t="shared" ref="C39:K39" si="8">SUM(C35:C38)</f>
        <v>0</v>
      </c>
      <c r="D39" s="6">
        <f t="shared" si="8"/>
        <v>0</v>
      </c>
      <c r="E39" s="6">
        <f t="shared" si="8"/>
        <v>0</v>
      </c>
      <c r="F39" s="6">
        <f t="shared" si="8"/>
        <v>0</v>
      </c>
      <c r="G39" s="6">
        <f t="shared" si="8"/>
        <v>0</v>
      </c>
      <c r="H39" s="6">
        <f t="shared" si="8"/>
        <v>0</v>
      </c>
      <c r="I39" s="6">
        <f t="shared" si="8"/>
        <v>0</v>
      </c>
      <c r="J39" s="6">
        <f t="shared" si="8"/>
        <v>0</v>
      </c>
      <c r="K39" s="6">
        <f t="shared" si="8"/>
        <v>0</v>
      </c>
      <c r="L39" s="70">
        <f>K39-'1.Budget Ander Project (detail)'!K92</f>
        <v>0</v>
      </c>
      <c r="M39" s="38"/>
      <c r="O39" s="74"/>
      <c r="P39" s="133"/>
      <c r="Q39" s="128"/>
    </row>
    <row r="40" spans="2:17" s="35" customFormat="1" x14ac:dyDescent="0.2">
      <c r="B40" s="63"/>
      <c r="C40" s="39"/>
      <c r="D40" s="39"/>
      <c r="E40" s="39"/>
      <c r="F40" s="39"/>
      <c r="G40" s="39"/>
      <c r="H40" s="39"/>
      <c r="I40" s="39"/>
      <c r="J40" s="39"/>
      <c r="K40" s="39"/>
      <c r="L40" s="38"/>
      <c r="M40" s="38"/>
      <c r="O40" s="74"/>
      <c r="P40" s="133"/>
      <c r="Q40" s="128"/>
    </row>
    <row r="41" spans="2:17" s="35" customFormat="1" x14ac:dyDescent="0.2">
      <c r="B41" s="63"/>
      <c r="C41" s="39"/>
      <c r="D41" s="39"/>
      <c r="E41" s="39"/>
      <c r="F41" s="39"/>
      <c r="G41" s="39"/>
      <c r="H41" s="39"/>
      <c r="I41" s="39"/>
      <c r="J41" s="39"/>
      <c r="K41" s="39"/>
      <c r="L41" s="38"/>
      <c r="M41" s="38"/>
      <c r="O41" s="74"/>
      <c r="P41" s="133"/>
      <c r="Q41" s="128"/>
    </row>
    <row r="42" spans="2:17" s="35" customFormat="1" x14ac:dyDescent="0.2">
      <c r="B42" s="63"/>
      <c r="C42" s="39"/>
      <c r="D42" s="39"/>
      <c r="E42" s="39"/>
      <c r="F42" s="39"/>
      <c r="G42" s="39"/>
      <c r="H42" s="39"/>
      <c r="I42" s="39"/>
      <c r="J42" s="39"/>
      <c r="K42" s="39"/>
      <c r="L42" s="38"/>
      <c r="M42" s="38"/>
      <c r="O42" s="74"/>
      <c r="P42" s="133"/>
      <c r="Q42" s="128"/>
    </row>
    <row r="43" spans="2:17" s="35" customFormat="1" x14ac:dyDescent="0.2">
      <c r="B43" s="65" t="s">
        <v>94</v>
      </c>
      <c r="C43" s="40"/>
      <c r="D43" s="40"/>
      <c r="E43" s="40"/>
      <c r="F43" s="40"/>
      <c r="G43" s="40"/>
      <c r="H43" s="40"/>
      <c r="I43" s="40"/>
      <c r="J43" s="40"/>
      <c r="K43" s="39"/>
      <c r="L43" s="38"/>
      <c r="M43" s="38"/>
      <c r="O43" s="74"/>
      <c r="P43" s="133"/>
      <c r="Q43" s="128"/>
    </row>
    <row r="44" spans="2:17" ht="103.2" customHeight="1" x14ac:dyDescent="0.2">
      <c r="B44" s="79" t="str">
        <f>'1.Budget Ander Project (detail)'!B95</f>
        <v>…..</v>
      </c>
      <c r="C44" s="93">
        <f>SUMIF('1.Budget Ander Project (detail)'!$B:$B,'2.Budget Ander Project (GMS)'!$B44,'1.Budget Ander Project (detail)'!C:C)</f>
        <v>0</v>
      </c>
      <c r="D44" s="1">
        <f>SUMIF('1.Budget Ander Project (detail)'!$B:$B,'2.Budget Ander Project (GMS)'!$B44,'1.Budget Ander Project (detail)'!D:D)</f>
        <v>0</v>
      </c>
      <c r="E44" s="1">
        <f>SUMIF('1.Budget Ander Project (detail)'!$B:$B,'2.Budget Ander Project (GMS)'!$B44,'1.Budget Ander Project (detail)'!E:E)</f>
        <v>0</v>
      </c>
      <c r="F44" s="1">
        <f>SUMIF('1.Budget Ander Project (detail)'!$B:$B,'2.Budget Ander Project (GMS)'!$B44,'1.Budget Ander Project (detail)'!F:F)</f>
        <v>0</v>
      </c>
      <c r="G44" s="1">
        <f>SUMIF('1.Budget Ander Project (detail)'!$B:$B,'2.Budget Ander Project (GMS)'!$B44,'1.Budget Ander Project (detail)'!G:G)</f>
        <v>0</v>
      </c>
      <c r="H44" s="1">
        <f>SUMIF('1.Budget Ander Project (detail)'!$B:$B,'2.Budget Ander Project (GMS)'!$B44,'1.Budget Ander Project (detail)'!H:H)</f>
        <v>0</v>
      </c>
      <c r="I44" s="1">
        <f>SUMIF('1.Budget Ander Project (detail)'!$B:$B,'2.Budget Ander Project (GMS)'!$B44,'1.Budget Ander Project (detail)'!I:I)</f>
        <v>0</v>
      </c>
      <c r="J44" s="1">
        <f>SUMIF('1.Budget Ander Project (detail)'!$B:$B,'2.Budget Ander Project (GMS)'!$B44,'1.Budget Ander Project (detail)'!J:J)</f>
        <v>0</v>
      </c>
      <c r="K44" s="1">
        <f t="shared" ref="K44:K56" si="9">SUM(C44:J44)</f>
        <v>0</v>
      </c>
      <c r="L44" s="45"/>
      <c r="M44" s="61"/>
      <c r="O44" s="73" t="s">
        <v>152</v>
      </c>
      <c r="P44" s="131" t="str">
        <f>HYPERLINK("#'Uitwerking kostenposten'!"&amp;ADDRESS(MATCH("*Hoofdcategorie 4 – Externe*",'Uitwerking kostenposten'!$B$1:$B$1000,0),1),"Hoofdcategorie 4 – Externe service verlenende partij en extern inclusiecentrum")</f>
        <v>Hoofdcategorie 4 – Externe service verlenende partij en extern inclusiecentrum</v>
      </c>
      <c r="Q44" s="133"/>
    </row>
    <row r="45" spans="2:17" ht="103.2" customHeight="1" x14ac:dyDescent="0.2">
      <c r="B45" s="79" t="str">
        <f>'1.Budget Ander Project (detail)'!B96</f>
        <v>…..</v>
      </c>
      <c r="C45" s="93">
        <f>SUMIF('1.Budget Ander Project (detail)'!$B:$B,'2.Budget Ander Project (GMS)'!$B45,'1.Budget Ander Project (detail)'!C:C)</f>
        <v>0</v>
      </c>
      <c r="D45" s="1">
        <f>SUMIF('1.Budget Ander Project (detail)'!$B:$B,'2.Budget Ander Project (GMS)'!$B45,'1.Budget Ander Project (detail)'!D:D)</f>
        <v>0</v>
      </c>
      <c r="E45" s="1">
        <f>SUMIF('1.Budget Ander Project (detail)'!$B:$B,'2.Budget Ander Project (GMS)'!$B45,'1.Budget Ander Project (detail)'!E:E)</f>
        <v>0</v>
      </c>
      <c r="F45" s="1">
        <f>SUMIF('1.Budget Ander Project (detail)'!$B:$B,'2.Budget Ander Project (GMS)'!$B45,'1.Budget Ander Project (detail)'!F:F)</f>
        <v>0</v>
      </c>
      <c r="G45" s="1">
        <f>SUMIF('1.Budget Ander Project (detail)'!$B:$B,'2.Budget Ander Project (GMS)'!$B45,'1.Budget Ander Project (detail)'!G:G)</f>
        <v>0</v>
      </c>
      <c r="H45" s="1">
        <f>SUMIF('1.Budget Ander Project (detail)'!$B:$B,'2.Budget Ander Project (GMS)'!$B45,'1.Budget Ander Project (detail)'!H:H)</f>
        <v>0</v>
      </c>
      <c r="I45" s="1">
        <f>SUMIF('1.Budget Ander Project (detail)'!$B:$B,'2.Budget Ander Project (GMS)'!$B45,'1.Budget Ander Project (detail)'!I:I)</f>
        <v>0</v>
      </c>
      <c r="J45" s="1">
        <f>SUMIF('1.Budget Ander Project (detail)'!$B:$B,'2.Budget Ander Project (GMS)'!$B45,'1.Budget Ander Project (detail)'!J:J)</f>
        <v>0</v>
      </c>
      <c r="K45" s="1">
        <f t="shared" si="9"/>
        <v>0</v>
      </c>
      <c r="L45" s="45"/>
      <c r="M45" s="61"/>
      <c r="O45" s="73" t="s">
        <v>153</v>
      </c>
      <c r="Q45" s="133"/>
    </row>
    <row r="46" spans="2:17" ht="88.2" x14ac:dyDescent="0.2">
      <c r="B46" s="79" t="str">
        <f>'1.Budget Ander Project (detail)'!B97</f>
        <v>…..</v>
      </c>
      <c r="C46" s="93">
        <f>SUMIF('1.Budget Ander Project (detail)'!$B:$B,'2.Budget Ander Project (GMS)'!$B46,'1.Budget Ander Project (detail)'!C:C)</f>
        <v>0</v>
      </c>
      <c r="D46" s="1">
        <f>SUMIF('1.Budget Ander Project (detail)'!$B:$B,'2.Budget Ander Project (GMS)'!$B46,'1.Budget Ander Project (detail)'!D:D)</f>
        <v>0</v>
      </c>
      <c r="E46" s="1">
        <f>SUMIF('1.Budget Ander Project (detail)'!$B:$B,'2.Budget Ander Project (GMS)'!$B46,'1.Budget Ander Project (detail)'!E:E)</f>
        <v>0</v>
      </c>
      <c r="F46" s="1">
        <f>SUMIF('1.Budget Ander Project (detail)'!$B:$B,'2.Budget Ander Project (GMS)'!$B46,'1.Budget Ander Project (detail)'!F:F)</f>
        <v>0</v>
      </c>
      <c r="G46" s="1">
        <f>SUMIF('1.Budget Ander Project (detail)'!$B:$B,'2.Budget Ander Project (GMS)'!$B46,'1.Budget Ander Project (detail)'!G:G)</f>
        <v>0</v>
      </c>
      <c r="H46" s="1">
        <f>SUMIF('1.Budget Ander Project (detail)'!$B:$B,'2.Budget Ander Project (GMS)'!$B46,'1.Budget Ander Project (detail)'!H:H)</f>
        <v>0</v>
      </c>
      <c r="I46" s="1">
        <f>SUMIF('1.Budget Ander Project (detail)'!$B:$B,'2.Budget Ander Project (GMS)'!$B46,'1.Budget Ander Project (detail)'!I:I)</f>
        <v>0</v>
      </c>
      <c r="J46" s="1">
        <f>SUMIF('1.Budget Ander Project (detail)'!$B:$B,'2.Budget Ander Project (GMS)'!$B46,'1.Budget Ander Project (detail)'!J:J)</f>
        <v>0</v>
      </c>
      <c r="K46" s="1">
        <f t="shared" si="9"/>
        <v>0</v>
      </c>
      <c r="L46" s="45"/>
      <c r="M46" s="61"/>
      <c r="O46" s="73" t="s">
        <v>153</v>
      </c>
      <c r="Q46" s="133"/>
    </row>
    <row r="47" spans="2:17" x14ac:dyDescent="0.2">
      <c r="B47" s="79" t="str">
        <f>'1.Budget Ander Project (detail)'!B98</f>
        <v>…..</v>
      </c>
      <c r="C47" s="93">
        <f>SUMIF('1.Budget Ander Project (detail)'!$B:$B,'2.Budget Ander Project (GMS)'!$B47,'1.Budget Ander Project (detail)'!C:C)</f>
        <v>0</v>
      </c>
      <c r="D47" s="1">
        <f>SUMIF('1.Budget Ander Project (detail)'!$B:$B,'2.Budget Ander Project (GMS)'!$B47,'1.Budget Ander Project (detail)'!D:D)</f>
        <v>0</v>
      </c>
      <c r="E47" s="1">
        <f>SUMIF('1.Budget Ander Project (detail)'!$B:$B,'2.Budget Ander Project (GMS)'!$B47,'1.Budget Ander Project (detail)'!E:E)</f>
        <v>0</v>
      </c>
      <c r="F47" s="1">
        <f>SUMIF('1.Budget Ander Project (detail)'!$B:$B,'2.Budget Ander Project (GMS)'!$B47,'1.Budget Ander Project (detail)'!F:F)</f>
        <v>0</v>
      </c>
      <c r="G47" s="1">
        <f>SUMIF('1.Budget Ander Project (detail)'!$B:$B,'2.Budget Ander Project (GMS)'!$B47,'1.Budget Ander Project (detail)'!G:G)</f>
        <v>0</v>
      </c>
      <c r="H47" s="1">
        <f>SUMIF('1.Budget Ander Project (detail)'!$B:$B,'2.Budget Ander Project (GMS)'!$B47,'1.Budget Ander Project (detail)'!H:H)</f>
        <v>0</v>
      </c>
      <c r="I47" s="1">
        <f>SUMIF('1.Budget Ander Project (detail)'!$B:$B,'2.Budget Ander Project (GMS)'!$B47,'1.Budget Ander Project (detail)'!I:I)</f>
        <v>0</v>
      </c>
      <c r="J47" s="1">
        <f>SUMIF('1.Budget Ander Project (detail)'!$B:$B,'2.Budget Ander Project (GMS)'!$B47,'1.Budget Ander Project (detail)'!J:J)</f>
        <v>0</v>
      </c>
      <c r="K47" s="1">
        <f t="shared" si="9"/>
        <v>0</v>
      </c>
      <c r="L47" s="45"/>
      <c r="M47" s="61"/>
      <c r="O47" s="73"/>
    </row>
    <row r="48" spans="2:17" x14ac:dyDescent="0.2">
      <c r="B48" s="79" t="str">
        <f>'1.Budget Ander Project (detail)'!B99</f>
        <v>…..</v>
      </c>
      <c r="C48" s="93">
        <f>SUMIF('1.Budget Ander Project (detail)'!$B:$B,'2.Budget Ander Project (GMS)'!$B48,'1.Budget Ander Project (detail)'!C:C)</f>
        <v>0</v>
      </c>
      <c r="D48" s="1">
        <f>SUMIF('1.Budget Ander Project (detail)'!$B:$B,'2.Budget Ander Project (GMS)'!$B48,'1.Budget Ander Project (detail)'!D:D)</f>
        <v>0</v>
      </c>
      <c r="E48" s="1">
        <f>SUMIF('1.Budget Ander Project (detail)'!$B:$B,'2.Budget Ander Project (GMS)'!$B48,'1.Budget Ander Project (detail)'!E:E)</f>
        <v>0</v>
      </c>
      <c r="F48" s="1">
        <f>SUMIF('1.Budget Ander Project (detail)'!$B:$B,'2.Budget Ander Project (GMS)'!$B48,'1.Budget Ander Project (detail)'!F:F)</f>
        <v>0</v>
      </c>
      <c r="G48" s="1">
        <f>SUMIF('1.Budget Ander Project (detail)'!$B:$B,'2.Budget Ander Project (GMS)'!$B48,'1.Budget Ander Project (detail)'!G:G)</f>
        <v>0</v>
      </c>
      <c r="H48" s="1">
        <f>SUMIF('1.Budget Ander Project (detail)'!$B:$B,'2.Budget Ander Project (GMS)'!$B48,'1.Budget Ander Project (detail)'!H:H)</f>
        <v>0</v>
      </c>
      <c r="I48" s="1">
        <f>SUMIF('1.Budget Ander Project (detail)'!$B:$B,'2.Budget Ander Project (GMS)'!$B48,'1.Budget Ander Project (detail)'!I:I)</f>
        <v>0</v>
      </c>
      <c r="J48" s="1">
        <f>SUMIF('1.Budget Ander Project (detail)'!$B:$B,'2.Budget Ander Project (GMS)'!$B48,'1.Budget Ander Project (detail)'!J:J)</f>
        <v>0</v>
      </c>
      <c r="K48" s="1">
        <f t="shared" si="9"/>
        <v>0</v>
      </c>
      <c r="L48" s="45"/>
      <c r="M48" s="61"/>
      <c r="O48" s="73"/>
    </row>
    <row r="49" spans="2:17" x14ac:dyDescent="0.2">
      <c r="B49" s="79" t="str">
        <f>'1.Budget Ander Project (detail)'!B100</f>
        <v>…..</v>
      </c>
      <c r="C49" s="93">
        <f>SUMIF('1.Budget Ander Project (detail)'!$B:$B,'2.Budget Ander Project (GMS)'!$B49,'1.Budget Ander Project (detail)'!C:C)</f>
        <v>0</v>
      </c>
      <c r="D49" s="1">
        <f>SUMIF('1.Budget Ander Project (detail)'!$B:$B,'2.Budget Ander Project (GMS)'!$B49,'1.Budget Ander Project (detail)'!D:D)</f>
        <v>0</v>
      </c>
      <c r="E49" s="1">
        <f>SUMIF('1.Budget Ander Project (detail)'!$B:$B,'2.Budget Ander Project (GMS)'!$B49,'1.Budget Ander Project (detail)'!E:E)</f>
        <v>0</v>
      </c>
      <c r="F49" s="1">
        <f>SUMIF('1.Budget Ander Project (detail)'!$B:$B,'2.Budget Ander Project (GMS)'!$B49,'1.Budget Ander Project (detail)'!F:F)</f>
        <v>0</v>
      </c>
      <c r="G49" s="1">
        <f>SUMIF('1.Budget Ander Project (detail)'!$B:$B,'2.Budget Ander Project (GMS)'!$B49,'1.Budget Ander Project (detail)'!G:G)</f>
        <v>0</v>
      </c>
      <c r="H49" s="1">
        <f>SUMIF('1.Budget Ander Project (detail)'!$B:$B,'2.Budget Ander Project (GMS)'!$B49,'1.Budget Ander Project (detail)'!H:H)</f>
        <v>0</v>
      </c>
      <c r="I49" s="1">
        <f>SUMIF('1.Budget Ander Project (detail)'!$B:$B,'2.Budget Ander Project (GMS)'!$B49,'1.Budget Ander Project (detail)'!I:I)</f>
        <v>0</v>
      </c>
      <c r="J49" s="1">
        <f>SUMIF('1.Budget Ander Project (detail)'!$B:$B,'2.Budget Ander Project (GMS)'!$B49,'1.Budget Ander Project (detail)'!J:J)</f>
        <v>0</v>
      </c>
      <c r="K49" s="1">
        <f t="shared" si="9"/>
        <v>0</v>
      </c>
      <c r="L49" s="45"/>
      <c r="M49" s="61"/>
      <c r="O49" s="73"/>
    </row>
    <row r="50" spans="2:17" x14ac:dyDescent="0.2">
      <c r="B50" s="79" t="str">
        <f>'1.Budget Ander Project (detail)'!B101</f>
        <v>…..</v>
      </c>
      <c r="C50" s="93">
        <f>SUMIF('1.Budget Ander Project (detail)'!$B:$B,'2.Budget Ander Project (GMS)'!$B50,'1.Budget Ander Project (detail)'!C:C)</f>
        <v>0</v>
      </c>
      <c r="D50" s="1">
        <f>SUMIF('1.Budget Ander Project (detail)'!$B:$B,'2.Budget Ander Project (GMS)'!$B50,'1.Budget Ander Project (detail)'!D:D)</f>
        <v>0</v>
      </c>
      <c r="E50" s="1">
        <f>SUMIF('1.Budget Ander Project (detail)'!$B:$B,'2.Budget Ander Project (GMS)'!$B50,'1.Budget Ander Project (detail)'!E:E)</f>
        <v>0</v>
      </c>
      <c r="F50" s="1">
        <f>SUMIF('1.Budget Ander Project (detail)'!$B:$B,'2.Budget Ander Project (GMS)'!$B50,'1.Budget Ander Project (detail)'!F:F)</f>
        <v>0</v>
      </c>
      <c r="G50" s="1">
        <f>SUMIF('1.Budget Ander Project (detail)'!$B:$B,'2.Budget Ander Project (GMS)'!$B50,'1.Budget Ander Project (detail)'!G:G)</f>
        <v>0</v>
      </c>
      <c r="H50" s="1">
        <f>SUMIF('1.Budget Ander Project (detail)'!$B:$B,'2.Budget Ander Project (GMS)'!$B50,'1.Budget Ander Project (detail)'!H:H)</f>
        <v>0</v>
      </c>
      <c r="I50" s="1">
        <f>SUMIF('1.Budget Ander Project (detail)'!$B:$B,'2.Budget Ander Project (GMS)'!$B50,'1.Budget Ander Project (detail)'!I:I)</f>
        <v>0</v>
      </c>
      <c r="J50" s="1">
        <f>SUMIF('1.Budget Ander Project (detail)'!$B:$B,'2.Budget Ander Project (GMS)'!$B50,'1.Budget Ander Project (detail)'!J:J)</f>
        <v>0</v>
      </c>
      <c r="K50" s="1">
        <f t="shared" si="9"/>
        <v>0</v>
      </c>
      <c r="L50" s="45"/>
      <c r="M50" s="61"/>
      <c r="O50" s="73"/>
    </row>
    <row r="51" spans="2:17" x14ac:dyDescent="0.2">
      <c r="B51" s="79" t="str">
        <f>'1.Budget Ander Project (detail)'!B102</f>
        <v>…..</v>
      </c>
      <c r="C51" s="93">
        <f>SUMIF('1.Budget Ander Project (detail)'!$B:$B,'2.Budget Ander Project (GMS)'!$B51,'1.Budget Ander Project (detail)'!C:C)</f>
        <v>0</v>
      </c>
      <c r="D51" s="1">
        <f>SUMIF('1.Budget Ander Project (detail)'!$B:$B,'2.Budget Ander Project (GMS)'!$B51,'1.Budget Ander Project (detail)'!D:D)</f>
        <v>0</v>
      </c>
      <c r="E51" s="1">
        <f>SUMIF('1.Budget Ander Project (detail)'!$B:$B,'2.Budget Ander Project (GMS)'!$B51,'1.Budget Ander Project (detail)'!E:E)</f>
        <v>0</v>
      </c>
      <c r="F51" s="1">
        <f>SUMIF('1.Budget Ander Project (detail)'!$B:$B,'2.Budget Ander Project (GMS)'!$B51,'1.Budget Ander Project (detail)'!F:F)</f>
        <v>0</v>
      </c>
      <c r="G51" s="1">
        <f>SUMIF('1.Budget Ander Project (detail)'!$B:$B,'2.Budget Ander Project (GMS)'!$B51,'1.Budget Ander Project (detail)'!G:G)</f>
        <v>0</v>
      </c>
      <c r="H51" s="1">
        <f>SUMIF('1.Budget Ander Project (detail)'!$B:$B,'2.Budget Ander Project (GMS)'!$B51,'1.Budget Ander Project (detail)'!H:H)</f>
        <v>0</v>
      </c>
      <c r="I51" s="1">
        <f>SUMIF('1.Budget Ander Project (detail)'!$B:$B,'2.Budget Ander Project (GMS)'!$B51,'1.Budget Ander Project (detail)'!I:I)</f>
        <v>0</v>
      </c>
      <c r="J51" s="1">
        <f>SUMIF('1.Budget Ander Project (detail)'!$B:$B,'2.Budget Ander Project (GMS)'!$B51,'1.Budget Ander Project (detail)'!J:J)</f>
        <v>0</v>
      </c>
      <c r="K51" s="1">
        <f t="shared" si="9"/>
        <v>0</v>
      </c>
      <c r="L51" s="45"/>
      <c r="M51" s="61"/>
      <c r="O51" s="73"/>
    </row>
    <row r="52" spans="2:17" x14ac:dyDescent="0.2">
      <c r="B52" s="79" t="str">
        <f>'1.Budget Ander Project (detail)'!B103</f>
        <v>…..</v>
      </c>
      <c r="C52" s="93">
        <f>SUMIF('1.Budget Ander Project (detail)'!$B:$B,'2.Budget Ander Project (GMS)'!$B52,'1.Budget Ander Project (detail)'!C:C)</f>
        <v>0</v>
      </c>
      <c r="D52" s="1">
        <f>SUMIF('1.Budget Ander Project (detail)'!$B:$B,'2.Budget Ander Project (GMS)'!$B52,'1.Budget Ander Project (detail)'!D:D)</f>
        <v>0</v>
      </c>
      <c r="E52" s="1">
        <f>SUMIF('1.Budget Ander Project (detail)'!$B:$B,'2.Budget Ander Project (GMS)'!$B52,'1.Budget Ander Project (detail)'!E:E)</f>
        <v>0</v>
      </c>
      <c r="F52" s="1">
        <f>SUMIF('1.Budget Ander Project (detail)'!$B:$B,'2.Budget Ander Project (GMS)'!$B52,'1.Budget Ander Project (detail)'!F:F)</f>
        <v>0</v>
      </c>
      <c r="G52" s="1">
        <f>SUMIF('1.Budget Ander Project (detail)'!$B:$B,'2.Budget Ander Project (GMS)'!$B52,'1.Budget Ander Project (detail)'!G:G)</f>
        <v>0</v>
      </c>
      <c r="H52" s="1">
        <f>SUMIF('1.Budget Ander Project (detail)'!$B:$B,'2.Budget Ander Project (GMS)'!$B52,'1.Budget Ander Project (detail)'!H:H)</f>
        <v>0</v>
      </c>
      <c r="I52" s="1">
        <f>SUMIF('1.Budget Ander Project (detail)'!$B:$B,'2.Budget Ander Project (GMS)'!$B52,'1.Budget Ander Project (detail)'!I:I)</f>
        <v>0</v>
      </c>
      <c r="J52" s="1">
        <f>SUMIF('1.Budget Ander Project (detail)'!$B:$B,'2.Budget Ander Project (GMS)'!$B52,'1.Budget Ander Project (detail)'!J:J)</f>
        <v>0</v>
      </c>
      <c r="K52" s="1">
        <f t="shared" si="9"/>
        <v>0</v>
      </c>
      <c r="L52" s="45"/>
      <c r="M52" s="61"/>
      <c r="O52" s="73"/>
    </row>
    <row r="53" spans="2:17" x14ac:dyDescent="0.2">
      <c r="B53" s="79" t="str">
        <f>'1.Budget Ander Project (detail)'!B104</f>
        <v>…..</v>
      </c>
      <c r="C53" s="93">
        <f>SUMIF('1.Budget Ander Project (detail)'!$B:$B,'2.Budget Ander Project (GMS)'!$B53,'1.Budget Ander Project (detail)'!C:C)</f>
        <v>0</v>
      </c>
      <c r="D53" s="1">
        <f>SUMIF('1.Budget Ander Project (detail)'!$B:$B,'2.Budget Ander Project (GMS)'!$B53,'1.Budget Ander Project (detail)'!D:D)</f>
        <v>0</v>
      </c>
      <c r="E53" s="1">
        <f>SUMIF('1.Budget Ander Project (detail)'!$B:$B,'2.Budget Ander Project (GMS)'!$B53,'1.Budget Ander Project (detail)'!E:E)</f>
        <v>0</v>
      </c>
      <c r="F53" s="1">
        <f>SUMIF('1.Budget Ander Project (detail)'!$B:$B,'2.Budget Ander Project (GMS)'!$B53,'1.Budget Ander Project (detail)'!F:F)</f>
        <v>0</v>
      </c>
      <c r="G53" s="1">
        <f>SUMIF('1.Budget Ander Project (detail)'!$B:$B,'2.Budget Ander Project (GMS)'!$B53,'1.Budget Ander Project (detail)'!G:G)</f>
        <v>0</v>
      </c>
      <c r="H53" s="1">
        <f>SUMIF('1.Budget Ander Project (detail)'!$B:$B,'2.Budget Ander Project (GMS)'!$B53,'1.Budget Ander Project (detail)'!H:H)</f>
        <v>0</v>
      </c>
      <c r="I53" s="1">
        <f>SUMIF('1.Budget Ander Project (detail)'!$B:$B,'2.Budget Ander Project (GMS)'!$B53,'1.Budget Ander Project (detail)'!I:I)</f>
        <v>0</v>
      </c>
      <c r="J53" s="1">
        <f>SUMIF('1.Budget Ander Project (detail)'!$B:$B,'2.Budget Ander Project (GMS)'!$B53,'1.Budget Ander Project (detail)'!J:J)</f>
        <v>0</v>
      </c>
      <c r="K53" s="1">
        <f t="shared" si="9"/>
        <v>0</v>
      </c>
      <c r="L53" s="45"/>
      <c r="M53" s="61"/>
      <c r="O53" s="73"/>
    </row>
    <row r="54" spans="2:17" x14ac:dyDescent="0.2">
      <c r="B54" s="79" t="str">
        <f>'1.Budget Ander Project (detail)'!B105</f>
        <v>…..</v>
      </c>
      <c r="C54" s="93">
        <f>SUMIF('1.Budget Ander Project (detail)'!$B:$B,'2.Budget Ander Project (GMS)'!$B54,'1.Budget Ander Project (detail)'!C:C)</f>
        <v>0</v>
      </c>
      <c r="D54" s="1">
        <f>SUMIF('1.Budget Ander Project (detail)'!$B:$B,'2.Budget Ander Project (GMS)'!$B54,'1.Budget Ander Project (detail)'!D:D)</f>
        <v>0</v>
      </c>
      <c r="E54" s="1">
        <f>SUMIF('1.Budget Ander Project (detail)'!$B:$B,'2.Budget Ander Project (GMS)'!$B54,'1.Budget Ander Project (detail)'!E:E)</f>
        <v>0</v>
      </c>
      <c r="F54" s="1">
        <f>SUMIF('1.Budget Ander Project (detail)'!$B:$B,'2.Budget Ander Project (GMS)'!$B54,'1.Budget Ander Project (detail)'!F:F)</f>
        <v>0</v>
      </c>
      <c r="G54" s="1">
        <f>SUMIF('1.Budget Ander Project (detail)'!$B:$B,'2.Budget Ander Project (GMS)'!$B54,'1.Budget Ander Project (detail)'!G:G)</f>
        <v>0</v>
      </c>
      <c r="H54" s="1">
        <f>SUMIF('1.Budget Ander Project (detail)'!$B:$B,'2.Budget Ander Project (GMS)'!$B54,'1.Budget Ander Project (detail)'!H:H)</f>
        <v>0</v>
      </c>
      <c r="I54" s="1">
        <f>SUMIF('1.Budget Ander Project (detail)'!$B:$B,'2.Budget Ander Project (GMS)'!$B54,'1.Budget Ander Project (detail)'!I:I)</f>
        <v>0</v>
      </c>
      <c r="J54" s="1">
        <f>SUMIF('1.Budget Ander Project (detail)'!$B:$B,'2.Budget Ander Project (GMS)'!$B54,'1.Budget Ander Project (detail)'!J:J)</f>
        <v>0</v>
      </c>
      <c r="K54" s="1">
        <f t="shared" si="9"/>
        <v>0</v>
      </c>
      <c r="L54" s="45"/>
      <c r="M54" s="61"/>
      <c r="O54" s="73"/>
    </row>
    <row r="55" spans="2:17" x14ac:dyDescent="0.2">
      <c r="B55" s="79" t="str">
        <f>'1.Budget Ander Project (detail)'!B106</f>
        <v>…..</v>
      </c>
      <c r="C55" s="93">
        <f>SUMIF('1.Budget Ander Project (detail)'!$B:$B,'2.Budget Ander Project (GMS)'!$B55,'1.Budget Ander Project (detail)'!C:C)</f>
        <v>0</v>
      </c>
      <c r="D55" s="1">
        <f>SUMIF('1.Budget Ander Project (detail)'!$B:$B,'2.Budget Ander Project (GMS)'!$B55,'1.Budget Ander Project (detail)'!D:D)</f>
        <v>0</v>
      </c>
      <c r="E55" s="1">
        <f>SUMIF('1.Budget Ander Project (detail)'!$B:$B,'2.Budget Ander Project (GMS)'!$B55,'1.Budget Ander Project (detail)'!E:E)</f>
        <v>0</v>
      </c>
      <c r="F55" s="1">
        <f>SUMIF('1.Budget Ander Project (detail)'!$B:$B,'2.Budget Ander Project (GMS)'!$B55,'1.Budget Ander Project (detail)'!F:F)</f>
        <v>0</v>
      </c>
      <c r="G55" s="1">
        <f>SUMIF('1.Budget Ander Project (detail)'!$B:$B,'2.Budget Ander Project (GMS)'!$B55,'1.Budget Ander Project (detail)'!G:G)</f>
        <v>0</v>
      </c>
      <c r="H55" s="1">
        <f>SUMIF('1.Budget Ander Project (detail)'!$B:$B,'2.Budget Ander Project (GMS)'!$B55,'1.Budget Ander Project (detail)'!H:H)</f>
        <v>0</v>
      </c>
      <c r="I55" s="1">
        <f>SUMIF('1.Budget Ander Project (detail)'!$B:$B,'2.Budget Ander Project (GMS)'!$B55,'1.Budget Ander Project (detail)'!I:I)</f>
        <v>0</v>
      </c>
      <c r="J55" s="1">
        <f>SUMIF('1.Budget Ander Project (detail)'!$B:$B,'2.Budget Ander Project (GMS)'!$B55,'1.Budget Ander Project (detail)'!J:J)</f>
        <v>0</v>
      </c>
      <c r="K55" s="1">
        <f t="shared" si="9"/>
        <v>0</v>
      </c>
      <c r="L55" s="45"/>
      <c r="M55" s="61"/>
      <c r="O55" s="73"/>
    </row>
    <row r="56" spans="2:17" x14ac:dyDescent="0.2">
      <c r="B56" s="79" t="str">
        <f>'1.Budget Ander Project (detail)'!B107</f>
        <v>…..</v>
      </c>
      <c r="C56" s="93">
        <f>SUMIF('1.Budget Ander Project (detail)'!$B:$B,'2.Budget Ander Project (GMS)'!$B56,'1.Budget Ander Project (detail)'!C:C)</f>
        <v>0</v>
      </c>
      <c r="D56" s="1">
        <f>SUMIF('1.Budget Ander Project (detail)'!$B:$B,'2.Budget Ander Project (GMS)'!$B56,'1.Budget Ander Project (detail)'!D:D)</f>
        <v>0</v>
      </c>
      <c r="E56" s="1">
        <f>SUMIF('1.Budget Ander Project (detail)'!$B:$B,'2.Budget Ander Project (GMS)'!$B56,'1.Budget Ander Project (detail)'!E:E)</f>
        <v>0</v>
      </c>
      <c r="F56" s="1">
        <f>SUMIF('1.Budget Ander Project (detail)'!$B:$B,'2.Budget Ander Project (GMS)'!$B56,'1.Budget Ander Project (detail)'!F:F)</f>
        <v>0</v>
      </c>
      <c r="G56" s="1">
        <f>SUMIF('1.Budget Ander Project (detail)'!$B:$B,'2.Budget Ander Project (GMS)'!$B56,'1.Budget Ander Project (detail)'!G:G)</f>
        <v>0</v>
      </c>
      <c r="H56" s="1">
        <f>SUMIF('1.Budget Ander Project (detail)'!$B:$B,'2.Budget Ander Project (GMS)'!$B56,'1.Budget Ander Project (detail)'!H:H)</f>
        <v>0</v>
      </c>
      <c r="I56" s="1">
        <f>SUMIF('1.Budget Ander Project (detail)'!$B:$B,'2.Budget Ander Project (GMS)'!$B56,'1.Budget Ander Project (detail)'!I:I)</f>
        <v>0</v>
      </c>
      <c r="J56" s="1">
        <f>SUMIF('1.Budget Ander Project (detail)'!$B:$B,'2.Budget Ander Project (GMS)'!$B56,'1.Budget Ander Project (detail)'!J:J)</f>
        <v>0</v>
      </c>
      <c r="K56" s="1">
        <f t="shared" si="9"/>
        <v>0</v>
      </c>
      <c r="L56" s="45"/>
      <c r="M56" s="61"/>
      <c r="O56" s="73"/>
    </row>
    <row r="57" spans="2:17" s="35" customFormat="1" x14ac:dyDescent="0.2">
      <c r="B57" s="80" t="s">
        <v>98</v>
      </c>
      <c r="C57" s="90">
        <f t="shared" ref="C57" si="10">SUM(C44:C56)</f>
        <v>0</v>
      </c>
      <c r="D57" s="6">
        <f t="shared" ref="D57" si="11">SUM(D44:D56)</f>
        <v>0</v>
      </c>
      <c r="E57" s="6">
        <f t="shared" ref="E57" si="12">SUM(E44:E56)</f>
        <v>0</v>
      </c>
      <c r="F57" s="6">
        <f>SUM(F44:F56)</f>
        <v>0</v>
      </c>
      <c r="G57" s="6">
        <f t="shared" ref="G57:H57" si="13">SUM(G44:G56)</f>
        <v>0</v>
      </c>
      <c r="H57" s="6">
        <f t="shared" si="13"/>
        <v>0</v>
      </c>
      <c r="I57" s="6">
        <f>SUM(I44:I56)</f>
        <v>0</v>
      </c>
      <c r="J57" s="6">
        <f>SUM(J44:J56)</f>
        <v>0</v>
      </c>
      <c r="K57" s="6">
        <f t="shared" ref="K57" si="14">SUM(K44:K56)</f>
        <v>0</v>
      </c>
      <c r="L57" s="70">
        <f>K57-'1.Budget Ander Project (detail)'!K108</f>
        <v>0</v>
      </c>
      <c r="M57" s="61"/>
      <c r="O57" s="75"/>
      <c r="P57" s="133"/>
      <c r="Q57" s="128"/>
    </row>
    <row r="58" spans="2:17" s="35" customFormat="1" x14ac:dyDescent="0.2">
      <c r="B58" s="63"/>
      <c r="C58" s="39"/>
      <c r="D58" s="39"/>
      <c r="E58" s="39"/>
      <c r="F58" s="39"/>
      <c r="G58" s="39"/>
      <c r="H58" s="39"/>
      <c r="I58" s="39"/>
      <c r="J58" s="39"/>
      <c r="K58" s="39"/>
      <c r="L58" s="38"/>
      <c r="M58" s="38"/>
      <c r="O58" s="75"/>
      <c r="P58" s="133"/>
      <c r="Q58" s="128"/>
    </row>
    <row r="59" spans="2:17" s="35" customFormat="1" x14ac:dyDescent="0.2">
      <c r="B59" s="65" t="s">
        <v>99</v>
      </c>
      <c r="C59" s="39"/>
      <c r="D59" s="39"/>
      <c r="E59" s="39"/>
      <c r="F59" s="39"/>
      <c r="G59" s="39"/>
      <c r="H59" s="39"/>
      <c r="I59" s="39"/>
      <c r="J59" s="39"/>
      <c r="K59" s="39"/>
      <c r="L59" s="38"/>
      <c r="M59" s="38"/>
      <c r="O59" s="76"/>
      <c r="P59" s="133"/>
      <c r="Q59" s="128"/>
    </row>
    <row r="60" spans="2:17" ht="109.5" customHeight="1" x14ac:dyDescent="0.2">
      <c r="B60" s="79" t="s">
        <v>100</v>
      </c>
      <c r="C60" s="39"/>
      <c r="D60" s="39"/>
      <c r="E60" s="39"/>
      <c r="F60" s="39"/>
      <c r="G60" s="39"/>
      <c r="H60" s="39"/>
      <c r="I60" s="39"/>
      <c r="J60" s="39"/>
      <c r="K60" s="1">
        <f>SUMIF('1.Budget Ander Project (detail)'!$B:$B,'2.Budget Ander Project (GMS)'!$B60,'1.Budget Ander Project (detail)'!K:K)</f>
        <v>0</v>
      </c>
      <c r="L60" s="45"/>
      <c r="M60" s="61"/>
      <c r="O60" s="73" t="s">
        <v>154</v>
      </c>
      <c r="P60" s="131" t="str">
        <f>HYPERLINK("#'Uitwerking kostenposten'!"&amp;ADDRESS(MATCH("*Subcategorie 5.1*",'Uitwerking kostenposten'!$B$1:$B$1000,0),1),"Subcategorie 5.1 – Publicatiekosten")</f>
        <v>Subcategorie 5.1 – Publicatiekosten</v>
      </c>
      <c r="Q60" s="133"/>
    </row>
    <row r="61" spans="2:17" ht="109.5" customHeight="1" x14ac:dyDescent="0.2">
      <c r="B61" s="79" t="s">
        <v>102</v>
      </c>
      <c r="C61" s="39"/>
      <c r="D61" s="39"/>
      <c r="E61" s="39"/>
      <c r="F61" s="39"/>
      <c r="G61" s="39"/>
      <c r="H61" s="39"/>
      <c r="I61" s="39"/>
      <c r="J61" s="39"/>
      <c r="K61" s="1">
        <f>SUMIF('1.Budget Ander Project (detail)'!$B:$B,'2.Budget Ander Project (GMS)'!$B61,'1.Budget Ander Project (detail)'!K:K)</f>
        <v>0</v>
      </c>
      <c r="L61" s="45"/>
      <c r="M61" s="61"/>
      <c r="O61" s="73" t="s">
        <v>103</v>
      </c>
      <c r="P61" s="131" t="str">
        <f>HYPERLINK("#'Uitwerking kostenposten'!"&amp;ADDRESS(MATCH("*Subcategorie 5.2*",'Uitwerking kostenposten'!$B$1:$B$1000,0),1),"Subcategorie 5.2 – Accountantskosten")</f>
        <v>Subcategorie 5.2 – Accountantskosten</v>
      </c>
      <c r="Q61" s="133"/>
    </row>
    <row r="62" spans="2:17" s="35" customFormat="1" ht="12.75" customHeight="1" x14ac:dyDescent="0.2">
      <c r="B62" s="80" t="s">
        <v>104</v>
      </c>
      <c r="C62" s="39"/>
      <c r="D62" s="39"/>
      <c r="E62" s="39"/>
      <c r="F62" s="39"/>
      <c r="G62" s="39"/>
      <c r="H62" s="39"/>
      <c r="I62" s="39"/>
      <c r="J62" s="39"/>
      <c r="K62" s="6">
        <f>SUM(K60:K61)</f>
        <v>0</v>
      </c>
      <c r="L62" s="70">
        <f>K62-'1.Budget Ander Project (detail)'!K117</f>
        <v>0</v>
      </c>
      <c r="M62" s="38"/>
      <c r="O62" s="75"/>
      <c r="P62" s="133"/>
      <c r="Q62" s="133"/>
    </row>
    <row r="63" spans="2:17" s="35" customFormat="1" x14ac:dyDescent="0.2">
      <c r="B63" s="63"/>
      <c r="C63" s="39"/>
      <c r="D63" s="39"/>
      <c r="E63" s="39"/>
      <c r="F63" s="39"/>
      <c r="G63" s="39"/>
      <c r="H63" s="39"/>
      <c r="I63" s="39"/>
      <c r="J63" s="39"/>
      <c r="K63" s="39"/>
      <c r="L63" s="38"/>
      <c r="M63" s="38"/>
      <c r="O63" s="75"/>
      <c r="P63" s="133"/>
      <c r="Q63" s="128"/>
    </row>
    <row r="64" spans="2:17" ht="85.2" customHeight="1" x14ac:dyDescent="0.2">
      <c r="B64" s="94" t="s">
        <v>105</v>
      </c>
      <c r="C64" s="90">
        <f>SUMIF('1.Budget Ander Project (detail)'!$B:$B,"Patiëntenparticipatie",'1.Budget Ander Project (detail)'!C:C)</f>
        <v>0</v>
      </c>
      <c r="D64" s="6">
        <f>SUMIF('1.Budget Ander Project (detail)'!$B:$B,"Patiëntenparticipatie",'1.Budget Ander Project (detail)'!D:D)</f>
        <v>0</v>
      </c>
      <c r="E64" s="6">
        <f>SUMIF('1.Budget Ander Project (detail)'!$B:$B,"Patiëntenparticipatie",'1.Budget Ander Project (detail)'!E:E)</f>
        <v>0</v>
      </c>
      <c r="F64" s="6">
        <f>SUMIF('1.Budget Ander Project (detail)'!$B:$B,"Patiëntenparticipatie",'1.Budget Ander Project (detail)'!F:F)</f>
        <v>0</v>
      </c>
      <c r="G64" s="6">
        <f>SUMIF('1.Budget Ander Project (detail)'!$B:$B,"Patiëntenparticipatie",'1.Budget Ander Project (detail)'!G:G)</f>
        <v>0</v>
      </c>
      <c r="H64" s="6">
        <f>SUMIF('1.Budget Ander Project (detail)'!$B:$B,"Patiëntenparticipatie",'1.Budget Ander Project (detail)'!H:H)</f>
        <v>0</v>
      </c>
      <c r="I64" s="6">
        <f>SUMIF('1.Budget Ander Project (detail)'!$B:$B,"Patiëntenparticipatie",'1.Budget Ander Project (detail)'!I:I)</f>
        <v>0</v>
      </c>
      <c r="J64" s="6">
        <f>SUMIF('1.Budget Ander Project (detail)'!$B:$B,"Patiëntenparticipatie",'1.Budget Ander Project (detail)'!J:J)</f>
        <v>0</v>
      </c>
      <c r="K64" s="6">
        <f t="shared" ref="K64" si="15">SUM(C64:J64)</f>
        <v>0</v>
      </c>
      <c r="L64" s="70">
        <f>K64-'1.Budget Ander Project (detail)'!K126</f>
        <v>0</v>
      </c>
      <c r="M64" s="98" t="s">
        <v>106</v>
      </c>
      <c r="N64" s="45"/>
      <c r="O64" s="99" t="s">
        <v>107</v>
      </c>
      <c r="P64" s="131" t="str">
        <f>HYPERLINK("#'Uitwerking kostenposten'!"&amp;ADDRESS(MATCH("*Hoofdcategorie 6*",'Uitwerking kostenposten'!$B$1:$B$1000,0),1),"Patiëntenparticipatie voorafgaand aan het project")</f>
        <v>Patiëntenparticipatie voorafgaand aan het project</v>
      </c>
      <c r="Q64" s="133"/>
    </row>
    <row r="65" spans="2:17" s="35" customFormat="1" ht="85.2" customHeight="1" x14ac:dyDescent="0.2">
      <c r="B65" s="37"/>
      <c r="C65" s="39"/>
      <c r="D65" s="39"/>
      <c r="E65" s="39"/>
      <c r="F65" s="39"/>
      <c r="G65" s="39"/>
      <c r="H65" s="39"/>
      <c r="I65" s="39"/>
      <c r="J65" s="39"/>
      <c r="K65" s="39"/>
      <c r="M65" s="98" t="s">
        <v>108</v>
      </c>
      <c r="N65" s="38"/>
      <c r="O65" s="99" t="s">
        <v>109</v>
      </c>
      <c r="P65" s="131" t="str">
        <f>HYPERLINK("#'Uitwerking kostenposten'!"&amp;ADDRESS(MATCH("*Patiëntenparticipatie gedurende de looptijd van het project*",'Uitwerking kostenposten'!$B$1:$B$1000,0),1),"Patiëntenparticipatie gedurende de looptijd van het project")</f>
        <v>Patiëntenparticipatie gedurende de looptijd van het project</v>
      </c>
      <c r="Q65" s="133"/>
    </row>
    <row r="66" spans="2:17" s="35" customFormat="1" ht="85.2" customHeight="1" x14ac:dyDescent="0.2">
      <c r="B66" s="37"/>
      <c r="C66" s="39"/>
      <c r="D66" s="39"/>
      <c r="E66" s="39"/>
      <c r="F66" s="39"/>
      <c r="G66" s="39"/>
      <c r="H66" s="39"/>
      <c r="I66" s="39"/>
      <c r="J66" s="39"/>
      <c r="K66" s="39"/>
      <c r="M66" s="98" t="s">
        <v>110</v>
      </c>
      <c r="N66" s="38"/>
      <c r="O66" s="99" t="s">
        <v>111</v>
      </c>
      <c r="P66" s="131" t="str">
        <f>HYPERLINK("#'Uitwerking kostenposten'!"&amp;ADDRESS(MATCH("*Patiëntenparticipatie bij disseminatie van resultaten*",'Uitwerking kostenposten'!$B$1:$B$1000,0),1),"Patiëntenparticipatie bij disseminatie van resultaten")</f>
        <v>Patiëntenparticipatie bij disseminatie van resultaten</v>
      </c>
      <c r="Q66" s="133"/>
    </row>
    <row r="67" spans="2:17" s="35" customFormat="1" ht="16.2" x14ac:dyDescent="0.3">
      <c r="B67" s="37"/>
      <c r="C67" s="38"/>
      <c r="D67" s="39"/>
      <c r="E67" s="39"/>
      <c r="F67" s="39"/>
      <c r="G67" s="39"/>
      <c r="H67" s="39"/>
      <c r="I67" s="39"/>
      <c r="J67" s="39"/>
      <c r="K67" s="39"/>
      <c r="P67" s="134"/>
      <c r="Q67" s="133"/>
    </row>
    <row r="68" spans="2:17" s="41" customFormat="1" ht="16.5" customHeight="1" x14ac:dyDescent="0.3">
      <c r="B68" s="95" t="s">
        <v>112</v>
      </c>
      <c r="C68" s="91">
        <f t="shared" ref="C68:K68" si="16">C30+C39+C57+C62+C64</f>
        <v>0</v>
      </c>
      <c r="D68" s="7">
        <f t="shared" si="16"/>
        <v>0</v>
      </c>
      <c r="E68" s="7">
        <f t="shared" si="16"/>
        <v>0</v>
      </c>
      <c r="F68" s="7">
        <f t="shared" si="16"/>
        <v>0</v>
      </c>
      <c r="G68" s="7">
        <f t="shared" si="16"/>
        <v>0</v>
      </c>
      <c r="H68" s="7">
        <f t="shared" si="16"/>
        <v>0</v>
      </c>
      <c r="I68" s="7">
        <f t="shared" si="16"/>
        <v>0</v>
      </c>
      <c r="J68" s="7">
        <f t="shared" si="16"/>
        <v>0</v>
      </c>
      <c r="K68" s="7">
        <f t="shared" si="16"/>
        <v>0</v>
      </c>
      <c r="L68" s="36">
        <f>K68-'1.Budget Ander Project (detail)'!K129</f>
        <v>0</v>
      </c>
      <c r="O68" s="77"/>
      <c r="P68" s="128"/>
      <c r="Q68" s="133"/>
    </row>
    <row r="69" spans="2:17" x14ac:dyDescent="0.2">
      <c r="B69" s="42"/>
      <c r="C69" s="43"/>
      <c r="D69" s="44"/>
      <c r="E69" s="44"/>
      <c r="F69" s="44"/>
      <c r="G69" s="44"/>
      <c r="H69" s="44"/>
      <c r="I69" s="44"/>
      <c r="J69" s="44"/>
      <c r="K69" s="44"/>
      <c r="O69" s="75"/>
      <c r="P69" s="133"/>
      <c r="Q69" s="133"/>
    </row>
    <row r="70" spans="2:17" s="35" customFormat="1" ht="16.2" x14ac:dyDescent="0.3">
      <c r="B70" s="37"/>
      <c r="C70" s="44"/>
      <c r="D70" s="44"/>
      <c r="E70" s="44"/>
      <c r="F70" s="44"/>
      <c r="G70" s="44"/>
      <c r="H70" s="44"/>
      <c r="I70" s="44"/>
      <c r="J70" s="44"/>
      <c r="K70" s="44"/>
      <c r="M70" s="12"/>
      <c r="O70" s="75"/>
      <c r="P70" s="133"/>
      <c r="Q70" s="134"/>
    </row>
    <row r="71" spans="2:17" s="35" customFormat="1" x14ac:dyDescent="0.2">
      <c r="B71" s="37"/>
      <c r="C71" s="44"/>
      <c r="D71" s="44"/>
      <c r="E71" s="44"/>
      <c r="F71" s="44"/>
      <c r="G71" s="44"/>
      <c r="H71" s="44"/>
      <c r="I71" s="44"/>
      <c r="J71" s="44"/>
      <c r="K71" s="44"/>
      <c r="M71" s="12"/>
      <c r="O71" s="76"/>
      <c r="P71" s="128"/>
      <c r="Q71" s="128"/>
    </row>
    <row r="72" spans="2:17" x14ac:dyDescent="0.2">
      <c r="M72" s="12"/>
      <c r="O72" s="75"/>
      <c r="Q72" s="133"/>
    </row>
    <row r="73" spans="2:17" ht="15" customHeight="1" x14ac:dyDescent="0.2">
      <c r="B73" s="46" t="s">
        <v>113</v>
      </c>
      <c r="C73" s="47" t="s">
        <v>114</v>
      </c>
      <c r="D73" s="44"/>
      <c r="E73" s="23"/>
      <c r="F73" s="23"/>
      <c r="G73" s="23"/>
      <c r="H73" s="23"/>
      <c r="I73" s="23"/>
      <c r="J73" s="23"/>
    </row>
    <row r="74" spans="2:17" x14ac:dyDescent="0.2">
      <c r="B74" s="48" t="s">
        <v>115</v>
      </c>
      <c r="C74" s="9">
        <f>K30</f>
        <v>0</v>
      </c>
      <c r="D74" s="44"/>
      <c r="E74" s="49"/>
      <c r="F74" s="49"/>
      <c r="G74" s="49"/>
      <c r="H74" s="49"/>
      <c r="I74" s="49"/>
      <c r="J74" s="49"/>
    </row>
    <row r="75" spans="2:17" x14ac:dyDescent="0.2">
      <c r="B75" s="48" t="s">
        <v>80</v>
      </c>
      <c r="C75" s="10">
        <f>K41</f>
        <v>0</v>
      </c>
      <c r="D75" s="44"/>
    </row>
    <row r="76" spans="2:17" x14ac:dyDescent="0.2">
      <c r="B76" s="48" t="s">
        <v>94</v>
      </c>
      <c r="C76" s="10">
        <f>K57</f>
        <v>0</v>
      </c>
      <c r="D76" s="44"/>
    </row>
    <row r="77" spans="2:17" x14ac:dyDescent="0.2">
      <c r="B77" s="48" t="s">
        <v>99</v>
      </c>
      <c r="C77" s="10">
        <f>K62</f>
        <v>0</v>
      </c>
      <c r="D77" s="44"/>
    </row>
    <row r="78" spans="2:17" x14ac:dyDescent="0.2">
      <c r="B78" s="48" t="s">
        <v>105</v>
      </c>
      <c r="C78" s="10">
        <f>K64</f>
        <v>0</v>
      </c>
      <c r="D78" s="44"/>
    </row>
    <row r="79" spans="2:17" s="45" customFormat="1" ht="15" customHeight="1" x14ac:dyDescent="0.2">
      <c r="B79" s="46" t="s">
        <v>112</v>
      </c>
      <c r="C79" s="11">
        <f>SUM(C74:C78)</f>
        <v>0</v>
      </c>
      <c r="D79" s="44"/>
      <c r="K79" s="50"/>
      <c r="O79" s="75"/>
      <c r="P79" s="135"/>
      <c r="Q79" s="135"/>
    </row>
    <row r="80" spans="2:17" x14ac:dyDescent="0.2">
      <c r="C80" s="36">
        <f>K68-C79</f>
        <v>0</v>
      </c>
      <c r="D80" s="44"/>
    </row>
    <row r="81" spans="2:17" x14ac:dyDescent="0.2">
      <c r="D81" s="44"/>
    </row>
    <row r="82" spans="2:17" x14ac:dyDescent="0.2">
      <c r="D82" s="44"/>
    </row>
    <row r="83" spans="2:17" x14ac:dyDescent="0.2">
      <c r="C83" s="30" t="s">
        <v>59</v>
      </c>
      <c r="D83" s="158" t="s">
        <v>155</v>
      </c>
      <c r="E83" s="154"/>
      <c r="F83" s="154"/>
      <c r="M83" s="12"/>
      <c r="O83" s="74"/>
      <c r="Q83" s="133"/>
    </row>
    <row r="84" spans="2:17" x14ac:dyDescent="0.2">
      <c r="B84" s="54" t="s">
        <v>245</v>
      </c>
      <c r="C84" s="55">
        <f>IF(('1.Budget Ander Project (detail)'!C144)="","",('1.Budget Ander Project (detail)'!C144))</f>
        <v>0</v>
      </c>
      <c r="D84" s="159" t="str">
        <f>IF(('1.Budget Ander Project (detail)'!D144)="","",('1.Budget Ander Project (detail)'!D144))</f>
        <v/>
      </c>
      <c r="E84" s="159" t="str">
        <f>IF(('1.Budget Ander Project (detail)'!E144)="","",('1.Budget Ander Project (detail)'!E144))</f>
        <v/>
      </c>
      <c r="F84" s="159" t="str">
        <f>IF(('1.Budget Ander Project (detail)'!F144)="","",('1.Budget Ander Project (detail)'!F144))</f>
        <v/>
      </c>
      <c r="M84" s="12"/>
    </row>
    <row r="85" spans="2:17" x14ac:dyDescent="0.2">
      <c r="B85" s="54" t="s">
        <v>246</v>
      </c>
      <c r="C85" s="109" t="str">
        <f>IF(('1.Budget Ander Project (detail)'!C145)="","",('1.Budget Ander Project (detail)'!C145))</f>
        <v>Uren</v>
      </c>
      <c r="D85" s="159" t="str">
        <f>IF(('1.Budget Ander Project (detail)'!D145)="","",('1.Budget Ander Project (detail)'!D145))</f>
        <v/>
      </c>
      <c r="E85" s="159" t="str">
        <f>IF(('1.Budget Ander Project (detail)'!E145)="","",('1.Budget Ander Project (detail)'!E145))</f>
        <v/>
      </c>
      <c r="F85" s="159" t="str">
        <f>IF(('1.Budget Ander Project (detail)'!F145)="","",('1.Budget Ander Project (detail)'!F145))</f>
        <v/>
      </c>
      <c r="M85" s="12"/>
    </row>
    <row r="86" spans="2:17" x14ac:dyDescent="0.2">
      <c r="B86" s="54" t="s">
        <v>250</v>
      </c>
      <c r="C86" s="55">
        <f>IF(('1.Budget Ander Project (detail)'!C146)="","",('1.Budget Ander Project (detail)'!C146))</f>
        <v>0</v>
      </c>
      <c r="D86" s="159" t="str">
        <f>IF(('1.Budget Ander Project (detail)'!D146)="","",('1.Budget Ander Project (detail)'!D146))</f>
        <v/>
      </c>
      <c r="E86" s="159" t="str">
        <f>IF(('1.Budget Ander Project (detail)'!E146)="","",('1.Budget Ander Project (detail)'!E146))</f>
        <v/>
      </c>
      <c r="F86" s="159" t="str">
        <f>IF(('1.Budget Ander Project (detail)'!F146)="","",('1.Budget Ander Project (detail)'!F146))</f>
        <v/>
      </c>
    </row>
    <row r="89" spans="2:17" x14ac:dyDescent="0.2">
      <c r="M89" s="12"/>
    </row>
    <row r="90" spans="2:17" x14ac:dyDescent="0.2">
      <c r="M90" s="12"/>
    </row>
    <row r="91" spans="2:17" x14ac:dyDescent="0.2">
      <c r="M91" s="12"/>
      <c r="O91" s="75"/>
    </row>
    <row r="92" spans="2:17" x14ac:dyDescent="0.2">
      <c r="M92" s="12"/>
      <c r="P92" s="135"/>
      <c r="Q92" s="135"/>
    </row>
    <row r="93" spans="2:17" x14ac:dyDescent="0.2">
      <c r="M93" s="12"/>
    </row>
    <row r="94" spans="2:17" x14ac:dyDescent="0.2">
      <c r="M94" s="12"/>
    </row>
  </sheetData>
  <sheetProtection algorithmName="SHA-512" hashValue="iHy9jHPyOS6xLhd+AaZA+0zqQ1OaS0AWDPNv5aURbQWwt06iZbkXbADa4s9LNTZE+x9uT1RWcFmdwga1PHVC7A==" saltValue="ZqAws+Egyi6+088joIgLpA==" spinCount="100000" sheet="1" formatCells="0" formatColumns="0" formatRows="0" insertColumns="0" insertRows="0" insertHyperlinks="0" deleteColumns="0" deleteRows="0" sort="0" autoFilter="0" pivotTables="0"/>
  <mergeCells count="11">
    <mergeCell ref="C1:J1"/>
    <mergeCell ref="C11:K11"/>
    <mergeCell ref="C6:D6"/>
    <mergeCell ref="C7:D7"/>
    <mergeCell ref="C9:D9"/>
    <mergeCell ref="C8:D8"/>
    <mergeCell ref="M15:M20"/>
    <mergeCell ref="D83:F83"/>
    <mergeCell ref="D84:F84"/>
    <mergeCell ref="D85:F85"/>
    <mergeCell ref="D86:F86"/>
  </mergeCells>
  <phoneticPr fontId="20" type="noConversion"/>
  <pageMargins left="0.7" right="0.7" top="0.75" bottom="0.75" header="0.3" footer="0.3"/>
  <pageSetup paperSize="9" orientation="landscape" r:id="rId1"/>
  <ignoredErrors>
    <ignoredError sqref="C24:J29 C84:F84 C86:F86 D85:F85" unlockedFormula="1"/>
    <ignoredError sqref="K69:K71 K43:K59 K67 K62:K63 K21:K31 K34:K40 K64:K6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B649-1BC2-4E2D-9D48-3332B8360E81}">
  <sheetPr>
    <tabColor rgb="FF7030A0"/>
  </sheetPr>
  <dimension ref="B2:C375"/>
  <sheetViews>
    <sheetView showGridLines="0" workbookViewId="0">
      <pane ySplit="5" topLeftCell="A6" activePane="bottomLeft" state="frozen"/>
      <selection pane="bottomLeft" activeCell="A6" sqref="A6"/>
    </sheetView>
  </sheetViews>
  <sheetFormatPr defaultRowHeight="12.6" x14ac:dyDescent="0.2"/>
  <cols>
    <col min="1" max="1" width="3.26953125" customWidth="1"/>
    <col min="2" max="2" width="16.36328125" customWidth="1"/>
  </cols>
  <sheetData>
    <row r="2" spans="2:3" ht="12.75" x14ac:dyDescent="0.2">
      <c r="B2" t="s">
        <v>423</v>
      </c>
      <c r="C2" s="138" t="s">
        <v>424</v>
      </c>
    </row>
    <row r="3" spans="2:3" s="125" customFormat="1" ht="12.75" x14ac:dyDescent="0.2">
      <c r="B3" s="125" t="s">
        <v>425</v>
      </c>
      <c r="C3" s="144" t="s">
        <v>509</v>
      </c>
    </row>
    <row r="4" spans="2:3" s="125" customFormat="1" ht="12.75" x14ac:dyDescent="0.2">
      <c r="C4" s="126"/>
    </row>
    <row r="5" spans="2:3" ht="18" x14ac:dyDescent="0.2">
      <c r="B5" s="22" t="s">
        <v>254</v>
      </c>
    </row>
    <row r="7" spans="2:3" ht="15.75" x14ac:dyDescent="0.2">
      <c r="B7" s="114" t="s">
        <v>255</v>
      </c>
    </row>
    <row r="8" spans="2:3" x14ac:dyDescent="0.2">
      <c r="B8" s="115" t="s">
        <v>256</v>
      </c>
    </row>
    <row r="9" spans="2:3" x14ac:dyDescent="0.2">
      <c r="B9" s="115" t="s">
        <v>257</v>
      </c>
    </row>
    <row r="10" spans="2:3" x14ac:dyDescent="0.2">
      <c r="B10" s="115" t="s">
        <v>430</v>
      </c>
    </row>
    <row r="11" spans="2:3" ht="15.75" x14ac:dyDescent="0.2">
      <c r="B11" s="116"/>
    </row>
    <row r="12" spans="2:3" ht="15.75" x14ac:dyDescent="0.2">
      <c r="B12" s="114" t="s">
        <v>258</v>
      </c>
    </row>
    <row r="13" spans="2:3" ht="12.75" x14ac:dyDescent="0.2">
      <c r="B13" s="117" t="s">
        <v>259</v>
      </c>
    </row>
    <row r="14" spans="2:3" x14ac:dyDescent="0.2">
      <c r="B14" s="115" t="s">
        <v>260</v>
      </c>
    </row>
    <row r="15" spans="2:3" x14ac:dyDescent="0.2">
      <c r="B15" s="115" t="s">
        <v>261</v>
      </c>
    </row>
    <row r="16" spans="2:3" x14ac:dyDescent="0.2">
      <c r="B16" s="115" t="s">
        <v>262</v>
      </c>
    </row>
    <row r="17" spans="2:2" x14ac:dyDescent="0.2">
      <c r="B17" s="115" t="s">
        <v>263</v>
      </c>
    </row>
    <row r="18" spans="2:2" x14ac:dyDescent="0.2">
      <c r="B18" s="115" t="s">
        <v>264</v>
      </c>
    </row>
    <row r="19" spans="2:2" x14ac:dyDescent="0.2">
      <c r="B19" s="115" t="s">
        <v>431</v>
      </c>
    </row>
    <row r="20" spans="2:2" x14ac:dyDescent="0.2">
      <c r="B20" s="115" t="s">
        <v>265</v>
      </c>
    </row>
    <row r="21" spans="2:2" x14ac:dyDescent="0.2">
      <c r="B21" s="115" t="s">
        <v>432</v>
      </c>
    </row>
    <row r="22" spans="2:2" x14ac:dyDescent="0.2">
      <c r="B22" s="115" t="s">
        <v>266</v>
      </c>
    </row>
    <row r="23" spans="2:2" x14ac:dyDescent="0.2">
      <c r="B23" s="115" t="s">
        <v>267</v>
      </c>
    </row>
    <row r="24" spans="2:2" ht="15.75" x14ac:dyDescent="0.2">
      <c r="B24" s="116"/>
    </row>
    <row r="25" spans="2:2" ht="16.2" x14ac:dyDescent="0.2">
      <c r="B25" s="114" t="s">
        <v>433</v>
      </c>
    </row>
    <row r="26" spans="2:2" ht="15.75" x14ac:dyDescent="0.2">
      <c r="B26" s="118" t="s">
        <v>268</v>
      </c>
    </row>
    <row r="27" spans="2:2" ht="12.75" x14ac:dyDescent="0.2">
      <c r="B27" s="117" t="s">
        <v>434</v>
      </c>
    </row>
    <row r="28" spans="2:2" x14ac:dyDescent="0.2">
      <c r="B28" s="117" t="s">
        <v>435</v>
      </c>
    </row>
    <row r="29" spans="2:2" x14ac:dyDescent="0.2">
      <c r="B29" s="115" t="s">
        <v>269</v>
      </c>
    </row>
    <row r="30" spans="2:2" x14ac:dyDescent="0.2">
      <c r="B30" s="119" t="s">
        <v>270</v>
      </c>
    </row>
    <row r="31" spans="2:2" x14ac:dyDescent="0.2">
      <c r="B31" s="119" t="s">
        <v>271</v>
      </c>
    </row>
    <row r="32" spans="2:2" x14ac:dyDescent="0.2">
      <c r="B32" s="119" t="s">
        <v>272</v>
      </c>
    </row>
    <row r="33" spans="2:2" x14ac:dyDescent="0.2">
      <c r="B33" s="115" t="s">
        <v>436</v>
      </c>
    </row>
    <row r="34" spans="2:2" ht="12.75" x14ac:dyDescent="0.2">
      <c r="B34" s="117"/>
    </row>
    <row r="35" spans="2:2" ht="15.6" x14ac:dyDescent="0.2">
      <c r="B35" s="120" t="s">
        <v>273</v>
      </c>
    </row>
    <row r="36" spans="2:2" ht="12.75" x14ac:dyDescent="0.2">
      <c r="B36" s="137" t="s">
        <v>437</v>
      </c>
    </row>
    <row r="37" spans="2:2" ht="12.75" x14ac:dyDescent="0.2">
      <c r="B37" s="117" t="s">
        <v>274</v>
      </c>
    </row>
    <row r="38" spans="2:2" x14ac:dyDescent="0.2">
      <c r="B38" s="115" t="s">
        <v>275</v>
      </c>
    </row>
    <row r="39" spans="2:2" x14ac:dyDescent="0.2">
      <c r="B39" s="115" t="s">
        <v>276</v>
      </c>
    </row>
    <row r="40" spans="2:2" x14ac:dyDescent="0.2">
      <c r="B40" s="115" t="s">
        <v>277</v>
      </c>
    </row>
    <row r="41" spans="2:2" x14ac:dyDescent="0.2">
      <c r="B41" s="115" t="s">
        <v>278</v>
      </c>
    </row>
    <row r="42" spans="2:2" ht="12.75" x14ac:dyDescent="0.2">
      <c r="B42" s="117"/>
    </row>
    <row r="43" spans="2:2" ht="12.75" x14ac:dyDescent="0.2">
      <c r="B43" s="117" t="s">
        <v>279</v>
      </c>
    </row>
    <row r="44" spans="2:2" x14ac:dyDescent="0.2">
      <c r="B44" s="115" t="s">
        <v>280</v>
      </c>
    </row>
    <row r="45" spans="2:2" x14ac:dyDescent="0.2">
      <c r="B45" s="115" t="s">
        <v>281</v>
      </c>
    </row>
    <row r="46" spans="2:2" x14ac:dyDescent="0.2">
      <c r="B46" s="115" t="s">
        <v>282</v>
      </c>
    </row>
    <row r="47" spans="2:2" x14ac:dyDescent="0.2">
      <c r="B47" s="115" t="s">
        <v>283</v>
      </c>
    </row>
    <row r="48" spans="2:2" x14ac:dyDescent="0.2">
      <c r="B48" s="115" t="s">
        <v>284</v>
      </c>
    </row>
    <row r="49" spans="2:2" ht="12.75" x14ac:dyDescent="0.2">
      <c r="B49" s="117"/>
    </row>
    <row r="50" spans="2:2" ht="12.75" x14ac:dyDescent="0.2">
      <c r="B50" s="117" t="s">
        <v>438</v>
      </c>
    </row>
    <row r="51" spans="2:2" x14ac:dyDescent="0.2">
      <c r="B51" s="115" t="s">
        <v>439</v>
      </c>
    </row>
    <row r="52" spans="2:2" x14ac:dyDescent="0.2">
      <c r="B52" s="115" t="s">
        <v>440</v>
      </c>
    </row>
    <row r="53" spans="2:2" x14ac:dyDescent="0.2">
      <c r="B53" s="119" t="s">
        <v>441</v>
      </c>
    </row>
    <row r="54" spans="2:2" x14ac:dyDescent="0.2">
      <c r="B54" s="119" t="s">
        <v>442</v>
      </c>
    </row>
    <row r="55" spans="2:2" x14ac:dyDescent="0.2">
      <c r="B55" s="117"/>
    </row>
    <row r="56" spans="2:2" x14ac:dyDescent="0.2">
      <c r="B56" s="137" t="s">
        <v>443</v>
      </c>
    </row>
    <row r="57" spans="2:2" x14ac:dyDescent="0.2">
      <c r="B57" s="117" t="s">
        <v>444</v>
      </c>
    </row>
    <row r="58" spans="2:2" x14ac:dyDescent="0.2">
      <c r="B58" s="115" t="s">
        <v>445</v>
      </c>
    </row>
    <row r="59" spans="2:2" x14ac:dyDescent="0.2">
      <c r="B59" s="115" t="s">
        <v>446</v>
      </c>
    </row>
    <row r="60" spans="2:2" x14ac:dyDescent="0.2">
      <c r="B60" s="115" t="s">
        <v>447</v>
      </c>
    </row>
    <row r="61" spans="2:2" x14ac:dyDescent="0.2">
      <c r="B61" s="117" t="s">
        <v>448</v>
      </c>
    </row>
    <row r="62" spans="2:2" x14ac:dyDescent="0.2">
      <c r="B62" s="117"/>
    </row>
    <row r="63" spans="2:2" x14ac:dyDescent="0.2">
      <c r="B63" s="117"/>
    </row>
    <row r="64" spans="2:2" x14ac:dyDescent="0.2">
      <c r="B64" s="117"/>
    </row>
    <row r="65" spans="2:2" x14ac:dyDescent="0.2">
      <c r="B65" s="117" t="s">
        <v>438</v>
      </c>
    </row>
    <row r="66" spans="2:2" x14ac:dyDescent="0.2">
      <c r="B66" s="115" t="s">
        <v>440</v>
      </c>
    </row>
    <row r="67" spans="2:2" x14ac:dyDescent="0.2">
      <c r="B67" s="119" t="s">
        <v>441</v>
      </c>
    </row>
    <row r="68" spans="2:2" x14ac:dyDescent="0.2">
      <c r="B68" s="119" t="s">
        <v>442</v>
      </c>
    </row>
    <row r="70" spans="2:2" ht="15.6" x14ac:dyDescent="0.2">
      <c r="B70" s="120" t="s">
        <v>285</v>
      </c>
    </row>
    <row r="71" spans="2:2" x14ac:dyDescent="0.2">
      <c r="B71" s="115" t="s">
        <v>449</v>
      </c>
    </row>
    <row r="72" spans="2:2" x14ac:dyDescent="0.2">
      <c r="B72" s="115" t="s">
        <v>286</v>
      </c>
    </row>
    <row r="73" spans="2:2" ht="15.6" x14ac:dyDescent="0.2">
      <c r="B73" s="121"/>
    </row>
    <row r="74" spans="2:2" ht="16.2" x14ac:dyDescent="0.2">
      <c r="B74" s="114" t="s">
        <v>450</v>
      </c>
    </row>
    <row r="75" spans="2:2" ht="15.6" x14ac:dyDescent="0.2">
      <c r="B75" s="118" t="s">
        <v>268</v>
      </c>
    </row>
    <row r="76" spans="2:2" x14ac:dyDescent="0.2">
      <c r="B76" s="117" t="s">
        <v>287</v>
      </c>
    </row>
    <row r="77" spans="2:2" ht="15.6" x14ac:dyDescent="0.2">
      <c r="B77" s="121"/>
    </row>
    <row r="78" spans="2:2" ht="15.6" x14ac:dyDescent="0.2">
      <c r="B78" s="120" t="s">
        <v>273</v>
      </c>
    </row>
    <row r="79" spans="2:2" x14ac:dyDescent="0.2">
      <c r="B79" s="115" t="s">
        <v>288</v>
      </c>
    </row>
    <row r="80" spans="2:2" x14ac:dyDescent="0.2">
      <c r="B80" s="115" t="s">
        <v>289</v>
      </c>
    </row>
    <row r="81" spans="2:2" x14ac:dyDescent="0.2">
      <c r="B81" s="115" t="s">
        <v>290</v>
      </c>
    </row>
    <row r="82" spans="2:2" x14ac:dyDescent="0.2">
      <c r="B82" s="115" t="s">
        <v>291</v>
      </c>
    </row>
    <row r="83" spans="2:2" ht="15.6" x14ac:dyDescent="0.2">
      <c r="B83" s="121"/>
    </row>
    <row r="84" spans="2:2" ht="15.6" x14ac:dyDescent="0.2">
      <c r="B84" s="120" t="s">
        <v>292</v>
      </c>
    </row>
    <row r="85" spans="2:2" x14ac:dyDescent="0.2">
      <c r="B85" s="115" t="s">
        <v>293</v>
      </c>
    </row>
    <row r="86" spans="2:2" x14ac:dyDescent="0.2">
      <c r="B86" s="115" t="s">
        <v>294</v>
      </c>
    </row>
    <row r="87" spans="2:2" x14ac:dyDescent="0.2">
      <c r="B87" s="115" t="s">
        <v>451</v>
      </c>
    </row>
    <row r="88" spans="2:2" ht="15.6" x14ac:dyDescent="0.2">
      <c r="B88" s="121"/>
    </row>
    <row r="89" spans="2:2" ht="16.2" x14ac:dyDescent="0.2">
      <c r="B89" s="114" t="s">
        <v>426</v>
      </c>
    </row>
    <row r="90" spans="2:2" x14ac:dyDescent="0.2">
      <c r="B90" s="117" t="s">
        <v>452</v>
      </c>
    </row>
    <row r="91" spans="2:2" x14ac:dyDescent="0.2">
      <c r="B91" s="117"/>
    </row>
    <row r="92" spans="2:2" ht="16.2" x14ac:dyDescent="0.2">
      <c r="B92" s="122" t="s">
        <v>453</v>
      </c>
    </row>
    <row r="93" spans="2:2" ht="15.6" x14ac:dyDescent="0.2">
      <c r="B93" s="120" t="s">
        <v>268</v>
      </c>
    </row>
    <row r="94" spans="2:2" x14ac:dyDescent="0.2">
      <c r="B94" s="117" t="s">
        <v>295</v>
      </c>
    </row>
    <row r="95" spans="2:2" x14ac:dyDescent="0.2">
      <c r="B95" s="117"/>
    </row>
    <row r="96" spans="2:2" ht="15.6" x14ac:dyDescent="0.2">
      <c r="B96" s="120" t="s">
        <v>273</v>
      </c>
    </row>
    <row r="97" spans="2:2" x14ac:dyDescent="0.2">
      <c r="B97" s="115" t="s">
        <v>296</v>
      </c>
    </row>
    <row r="98" spans="2:2" x14ac:dyDescent="0.2">
      <c r="B98" s="115" t="s">
        <v>297</v>
      </c>
    </row>
    <row r="99" spans="2:2" x14ac:dyDescent="0.2">
      <c r="B99" s="119" t="s">
        <v>298</v>
      </c>
    </row>
    <row r="100" spans="2:2" x14ac:dyDescent="0.2">
      <c r="B100" s="119" t="s">
        <v>454</v>
      </c>
    </row>
    <row r="101" spans="2:2" x14ac:dyDescent="0.2">
      <c r="B101" s="115" t="s">
        <v>455</v>
      </c>
    </row>
    <row r="102" spans="2:2" x14ac:dyDescent="0.2">
      <c r="B102" s="119" t="s">
        <v>456</v>
      </c>
    </row>
    <row r="103" spans="2:2" x14ac:dyDescent="0.2">
      <c r="B103" s="119" t="s">
        <v>457</v>
      </c>
    </row>
    <row r="104" spans="2:2" x14ac:dyDescent="0.2">
      <c r="B104" s="119" t="s">
        <v>458</v>
      </c>
    </row>
    <row r="105" spans="2:2" x14ac:dyDescent="0.2">
      <c r="B105" s="119" t="s">
        <v>459</v>
      </c>
    </row>
    <row r="106" spans="2:2" x14ac:dyDescent="0.2">
      <c r="B106" s="119" t="s">
        <v>460</v>
      </c>
    </row>
    <row r="107" spans="2:2" x14ac:dyDescent="0.2">
      <c r="B107" s="115" t="s">
        <v>461</v>
      </c>
    </row>
    <row r="108" spans="2:2" x14ac:dyDescent="0.2">
      <c r="B108" s="119" t="s">
        <v>462</v>
      </c>
    </row>
    <row r="109" spans="2:2" x14ac:dyDescent="0.2">
      <c r="B109" s="119" t="s">
        <v>463</v>
      </c>
    </row>
    <row r="110" spans="2:2" x14ac:dyDescent="0.2">
      <c r="B110" s="119" t="s">
        <v>464</v>
      </c>
    </row>
    <row r="111" spans="2:2" x14ac:dyDescent="0.2">
      <c r="B111" s="119" t="s">
        <v>465</v>
      </c>
    </row>
    <row r="112" spans="2:2" x14ac:dyDescent="0.2">
      <c r="B112" s="115" t="s">
        <v>466</v>
      </c>
    </row>
    <row r="113" spans="2:2" x14ac:dyDescent="0.2">
      <c r="B113" s="119" t="s">
        <v>467</v>
      </c>
    </row>
    <row r="114" spans="2:2" x14ac:dyDescent="0.2">
      <c r="B114" s="119" t="s">
        <v>468</v>
      </c>
    </row>
    <row r="115" spans="2:2" x14ac:dyDescent="0.2">
      <c r="B115" s="119" t="s">
        <v>469</v>
      </c>
    </row>
    <row r="116" spans="2:2" x14ac:dyDescent="0.2">
      <c r="B116" s="119" t="s">
        <v>470</v>
      </c>
    </row>
    <row r="117" spans="2:2" x14ac:dyDescent="0.2">
      <c r="B117" s="117"/>
    </row>
    <row r="118" spans="2:2" ht="15.6" x14ac:dyDescent="0.2">
      <c r="B118" s="120" t="s">
        <v>292</v>
      </c>
    </row>
    <row r="119" spans="2:2" x14ac:dyDescent="0.2">
      <c r="B119" s="115" t="s">
        <v>299</v>
      </c>
    </row>
    <row r="120" spans="2:2" x14ac:dyDescent="0.2">
      <c r="B120" s="115" t="s">
        <v>300</v>
      </c>
    </row>
    <row r="121" spans="2:2" x14ac:dyDescent="0.2">
      <c r="B121" s="115" t="s">
        <v>471</v>
      </c>
    </row>
    <row r="122" spans="2:2" x14ac:dyDescent="0.2">
      <c r="B122" s="123"/>
    </row>
    <row r="123" spans="2:2" ht="16.2" x14ac:dyDescent="0.2">
      <c r="B123" s="122" t="s">
        <v>472</v>
      </c>
    </row>
    <row r="124" spans="2:2" ht="15.6" x14ac:dyDescent="0.2">
      <c r="B124" s="120" t="s">
        <v>268</v>
      </c>
    </row>
    <row r="125" spans="2:2" x14ac:dyDescent="0.2">
      <c r="B125" s="117" t="s">
        <v>301</v>
      </c>
    </row>
    <row r="126" spans="2:2" x14ac:dyDescent="0.2">
      <c r="B126" s="117"/>
    </row>
    <row r="127" spans="2:2" ht="15.6" x14ac:dyDescent="0.2">
      <c r="B127" s="120" t="s">
        <v>273</v>
      </c>
    </row>
    <row r="128" spans="2:2" x14ac:dyDescent="0.2">
      <c r="B128" s="115" t="s">
        <v>302</v>
      </c>
    </row>
    <row r="129" spans="2:2" x14ac:dyDescent="0.2">
      <c r="B129" s="115" t="s">
        <v>303</v>
      </c>
    </row>
    <row r="130" spans="2:2" x14ac:dyDescent="0.2">
      <c r="B130" s="115" t="s">
        <v>473</v>
      </c>
    </row>
    <row r="131" spans="2:2" x14ac:dyDescent="0.2">
      <c r="B131" s="119" t="s">
        <v>474</v>
      </c>
    </row>
    <row r="132" spans="2:2" x14ac:dyDescent="0.2">
      <c r="B132" s="119" t="s">
        <v>475</v>
      </c>
    </row>
    <row r="133" spans="2:2" x14ac:dyDescent="0.2">
      <c r="B133" s="119" t="s">
        <v>476</v>
      </c>
    </row>
    <row r="134" spans="2:2" x14ac:dyDescent="0.2">
      <c r="B134" s="119" t="s">
        <v>477</v>
      </c>
    </row>
    <row r="135" spans="2:2" x14ac:dyDescent="0.2">
      <c r="B135" s="119" t="s">
        <v>478</v>
      </c>
    </row>
    <row r="136" spans="2:2" x14ac:dyDescent="0.2">
      <c r="B136" s="119" t="s">
        <v>479</v>
      </c>
    </row>
    <row r="137" spans="2:2" x14ac:dyDescent="0.2">
      <c r="B137" s="117"/>
    </row>
    <row r="138" spans="2:2" ht="15.6" x14ac:dyDescent="0.2">
      <c r="B138" s="120" t="s">
        <v>292</v>
      </c>
    </row>
    <row r="139" spans="2:2" x14ac:dyDescent="0.2">
      <c r="B139" s="115" t="s">
        <v>300</v>
      </c>
    </row>
    <row r="140" spans="2:2" x14ac:dyDescent="0.2">
      <c r="B140" s="115" t="s">
        <v>480</v>
      </c>
    </row>
    <row r="141" spans="2:2" x14ac:dyDescent="0.2">
      <c r="B141" s="123"/>
    </row>
    <row r="142" spans="2:2" ht="16.2" x14ac:dyDescent="0.2">
      <c r="B142" s="122" t="s">
        <v>304</v>
      </c>
    </row>
    <row r="143" spans="2:2" ht="15.6" x14ac:dyDescent="0.2">
      <c r="B143" s="120" t="s">
        <v>268</v>
      </c>
    </row>
    <row r="144" spans="2:2" x14ac:dyDescent="0.2">
      <c r="B144" s="117" t="s">
        <v>305</v>
      </c>
    </row>
    <row r="145" spans="2:2" x14ac:dyDescent="0.2">
      <c r="B145" s="117"/>
    </row>
    <row r="146" spans="2:2" ht="15.6" x14ac:dyDescent="0.2">
      <c r="B146" s="120" t="s">
        <v>273</v>
      </c>
    </row>
    <row r="147" spans="2:2" x14ac:dyDescent="0.2">
      <c r="B147" s="115" t="s">
        <v>306</v>
      </c>
    </row>
    <row r="148" spans="2:2" x14ac:dyDescent="0.2">
      <c r="B148" s="115" t="s">
        <v>307</v>
      </c>
    </row>
    <row r="149" spans="2:2" x14ac:dyDescent="0.2">
      <c r="B149" s="115" t="s">
        <v>308</v>
      </c>
    </row>
    <row r="150" spans="2:2" x14ac:dyDescent="0.2">
      <c r="B150" s="115" t="s">
        <v>309</v>
      </c>
    </row>
    <row r="151" spans="2:2" x14ac:dyDescent="0.2">
      <c r="B151" s="119" t="s">
        <v>310</v>
      </c>
    </row>
    <row r="152" spans="2:2" x14ac:dyDescent="0.2">
      <c r="B152" s="119" t="s">
        <v>311</v>
      </c>
    </row>
    <row r="153" spans="2:2" x14ac:dyDescent="0.2">
      <c r="B153" s="119" t="s">
        <v>312</v>
      </c>
    </row>
    <row r="154" spans="2:2" x14ac:dyDescent="0.2">
      <c r="B154" s="117"/>
    </row>
    <row r="155" spans="2:2" ht="15.6" x14ac:dyDescent="0.2">
      <c r="B155" s="120" t="s">
        <v>292</v>
      </c>
    </row>
    <row r="156" spans="2:2" x14ac:dyDescent="0.2">
      <c r="B156" s="115" t="s">
        <v>481</v>
      </c>
    </row>
    <row r="157" spans="2:2" x14ac:dyDescent="0.2">
      <c r="B157" s="115" t="s">
        <v>313</v>
      </c>
    </row>
    <row r="158" spans="2:2" x14ac:dyDescent="0.2">
      <c r="B158" s="123"/>
    </row>
    <row r="159" spans="2:2" ht="16.2" x14ac:dyDescent="0.2">
      <c r="B159" s="122" t="s">
        <v>314</v>
      </c>
    </row>
    <row r="160" spans="2:2" ht="15.6" x14ac:dyDescent="0.2">
      <c r="B160" s="120" t="s">
        <v>268</v>
      </c>
    </row>
    <row r="161" spans="2:2" x14ac:dyDescent="0.2">
      <c r="B161" s="117" t="s">
        <v>482</v>
      </c>
    </row>
    <row r="162" spans="2:2" x14ac:dyDescent="0.2">
      <c r="B162" s="117" t="s">
        <v>315</v>
      </c>
    </row>
    <row r="163" spans="2:2" x14ac:dyDescent="0.2">
      <c r="B163" s="117"/>
    </row>
    <row r="164" spans="2:2" ht="15.6" x14ac:dyDescent="0.2">
      <c r="B164" s="120" t="s">
        <v>273</v>
      </c>
    </row>
    <row r="165" spans="2:2" x14ac:dyDescent="0.2">
      <c r="B165" s="115" t="s">
        <v>316</v>
      </c>
    </row>
    <row r="166" spans="2:2" x14ac:dyDescent="0.2">
      <c r="B166" s="115" t="s">
        <v>317</v>
      </c>
    </row>
    <row r="167" spans="2:2" x14ac:dyDescent="0.2">
      <c r="B167" s="115" t="s">
        <v>318</v>
      </c>
    </row>
    <row r="168" spans="2:2" x14ac:dyDescent="0.2">
      <c r="B168" s="115" t="s">
        <v>319</v>
      </c>
    </row>
    <row r="169" spans="2:2" x14ac:dyDescent="0.2">
      <c r="B169" s="117"/>
    </row>
    <row r="170" spans="2:2" ht="15.6" x14ac:dyDescent="0.2">
      <c r="B170" s="120" t="s">
        <v>292</v>
      </c>
    </row>
    <row r="171" spans="2:2" x14ac:dyDescent="0.2">
      <c r="B171" s="115" t="s">
        <v>320</v>
      </c>
    </row>
    <row r="172" spans="2:2" x14ac:dyDescent="0.2">
      <c r="B172" s="115" t="s">
        <v>321</v>
      </c>
    </row>
    <row r="173" spans="2:2" x14ac:dyDescent="0.2">
      <c r="B173" s="117"/>
    </row>
    <row r="174" spans="2:2" ht="16.2" x14ac:dyDescent="0.2">
      <c r="B174" s="122" t="s">
        <v>322</v>
      </c>
    </row>
    <row r="175" spans="2:2" ht="15.6" x14ac:dyDescent="0.2">
      <c r="B175" s="120" t="s">
        <v>268</v>
      </c>
    </row>
    <row r="176" spans="2:2" x14ac:dyDescent="0.2">
      <c r="B176" s="117" t="s">
        <v>323</v>
      </c>
    </row>
    <row r="177" spans="2:2" x14ac:dyDescent="0.2">
      <c r="B177" s="117"/>
    </row>
    <row r="178" spans="2:2" ht="15.6" x14ac:dyDescent="0.2">
      <c r="B178" s="120" t="s">
        <v>273</v>
      </c>
    </row>
    <row r="179" spans="2:2" x14ac:dyDescent="0.2">
      <c r="B179" s="115" t="s">
        <v>324</v>
      </c>
    </row>
    <row r="180" spans="2:2" x14ac:dyDescent="0.2">
      <c r="B180" s="115" t="s">
        <v>325</v>
      </c>
    </row>
    <row r="181" spans="2:2" x14ac:dyDescent="0.2">
      <c r="B181" s="115" t="s">
        <v>326</v>
      </c>
    </row>
    <row r="182" spans="2:2" x14ac:dyDescent="0.2">
      <c r="B182" s="115" t="s">
        <v>327</v>
      </c>
    </row>
    <row r="183" spans="2:2" x14ac:dyDescent="0.2">
      <c r="B183" s="115" t="s">
        <v>328</v>
      </c>
    </row>
    <row r="184" spans="2:2" x14ac:dyDescent="0.2">
      <c r="B184" s="117"/>
    </row>
    <row r="185" spans="2:2" ht="15.6" x14ac:dyDescent="0.2">
      <c r="B185" s="120" t="s">
        <v>292</v>
      </c>
    </row>
    <row r="186" spans="2:2" x14ac:dyDescent="0.2">
      <c r="B186" s="115" t="s">
        <v>329</v>
      </c>
    </row>
    <row r="187" spans="2:2" x14ac:dyDescent="0.2">
      <c r="B187" s="115" t="s">
        <v>330</v>
      </c>
    </row>
    <row r="188" spans="2:2" x14ac:dyDescent="0.2">
      <c r="B188" s="115" t="s">
        <v>331</v>
      </c>
    </row>
    <row r="189" spans="2:2" x14ac:dyDescent="0.2">
      <c r="B189" s="117"/>
    </row>
    <row r="190" spans="2:2" ht="16.2" x14ac:dyDescent="0.2">
      <c r="B190" s="122" t="s">
        <v>332</v>
      </c>
    </row>
    <row r="191" spans="2:2" ht="15.6" x14ac:dyDescent="0.2">
      <c r="B191" s="120" t="s">
        <v>268</v>
      </c>
    </row>
    <row r="192" spans="2:2" x14ac:dyDescent="0.2">
      <c r="B192" s="117" t="s">
        <v>483</v>
      </c>
    </row>
    <row r="193" spans="2:2" x14ac:dyDescent="0.2">
      <c r="B193" s="115" t="s">
        <v>333</v>
      </c>
    </row>
    <row r="194" spans="2:2" x14ac:dyDescent="0.2">
      <c r="B194" s="119" t="s">
        <v>334</v>
      </c>
    </row>
    <row r="195" spans="2:2" x14ac:dyDescent="0.2">
      <c r="B195" s="119" t="s">
        <v>335</v>
      </c>
    </row>
    <row r="196" spans="2:2" x14ac:dyDescent="0.2">
      <c r="B196" s="119" t="s">
        <v>336</v>
      </c>
    </row>
    <row r="197" spans="2:2" x14ac:dyDescent="0.2">
      <c r="B197" s="119" t="s">
        <v>337</v>
      </c>
    </row>
    <row r="198" spans="2:2" x14ac:dyDescent="0.2">
      <c r="B198" s="119" t="s">
        <v>338</v>
      </c>
    </row>
    <row r="199" spans="2:2" x14ac:dyDescent="0.2">
      <c r="B199" s="119" t="s">
        <v>339</v>
      </c>
    </row>
    <row r="200" spans="2:2" x14ac:dyDescent="0.2">
      <c r="B200" s="119" t="s">
        <v>340</v>
      </c>
    </row>
    <row r="201" spans="2:2" x14ac:dyDescent="0.2">
      <c r="B201" s="115" t="s">
        <v>341</v>
      </c>
    </row>
    <row r="202" spans="2:2" x14ac:dyDescent="0.2">
      <c r="B202" s="119" t="s">
        <v>342</v>
      </c>
    </row>
    <row r="203" spans="2:2" x14ac:dyDescent="0.2">
      <c r="B203" s="119" t="s">
        <v>343</v>
      </c>
    </row>
    <row r="204" spans="2:2" x14ac:dyDescent="0.2">
      <c r="B204" s="119" t="s">
        <v>344</v>
      </c>
    </row>
    <row r="205" spans="2:2" x14ac:dyDescent="0.2">
      <c r="B205" s="115" t="s">
        <v>345</v>
      </c>
    </row>
    <row r="206" spans="2:2" x14ac:dyDescent="0.2">
      <c r="B206" s="117"/>
    </row>
    <row r="207" spans="2:2" ht="15.6" x14ac:dyDescent="0.2">
      <c r="B207" s="120" t="s">
        <v>273</v>
      </c>
    </row>
    <row r="208" spans="2:2" x14ac:dyDescent="0.2">
      <c r="B208" s="115" t="s">
        <v>346</v>
      </c>
    </row>
    <row r="209" spans="2:2" x14ac:dyDescent="0.2">
      <c r="B209" s="119" t="s">
        <v>347</v>
      </c>
    </row>
    <row r="210" spans="2:2" x14ac:dyDescent="0.2">
      <c r="B210" s="119" t="s">
        <v>348</v>
      </c>
    </row>
    <row r="211" spans="2:2" x14ac:dyDescent="0.2">
      <c r="B211" s="119" t="s">
        <v>349</v>
      </c>
    </row>
    <row r="212" spans="2:2" x14ac:dyDescent="0.2">
      <c r="B212" s="115" t="s">
        <v>350</v>
      </c>
    </row>
    <row r="213" spans="2:2" x14ac:dyDescent="0.2">
      <c r="B213" s="115" t="s">
        <v>351</v>
      </c>
    </row>
    <row r="214" spans="2:2" x14ac:dyDescent="0.2">
      <c r="B214" s="115" t="s">
        <v>484</v>
      </c>
    </row>
    <row r="215" spans="2:2" x14ac:dyDescent="0.2">
      <c r="B215" s="124" t="s">
        <v>352</v>
      </c>
    </row>
    <row r="216" spans="2:2" x14ac:dyDescent="0.2">
      <c r="B216" s="119" t="s">
        <v>353</v>
      </c>
    </row>
    <row r="217" spans="2:2" x14ac:dyDescent="0.2">
      <c r="B217" s="119" t="s">
        <v>354</v>
      </c>
    </row>
    <row r="218" spans="2:2" x14ac:dyDescent="0.2">
      <c r="B218" s="119" t="s">
        <v>355</v>
      </c>
    </row>
    <row r="219" spans="2:2" x14ac:dyDescent="0.2">
      <c r="B219" s="117"/>
    </row>
    <row r="220" spans="2:2" ht="15.6" x14ac:dyDescent="0.2">
      <c r="B220" s="120" t="s">
        <v>292</v>
      </c>
    </row>
    <row r="221" spans="2:2" x14ac:dyDescent="0.2">
      <c r="B221" s="115" t="s">
        <v>432</v>
      </c>
    </row>
    <row r="222" spans="2:2" x14ac:dyDescent="0.2">
      <c r="B222" s="115" t="s">
        <v>356</v>
      </c>
    </row>
    <row r="223" spans="2:2" x14ac:dyDescent="0.2">
      <c r="B223" s="115" t="s">
        <v>357</v>
      </c>
    </row>
    <row r="224" spans="2:2" x14ac:dyDescent="0.2">
      <c r="B224" s="115" t="s">
        <v>358</v>
      </c>
    </row>
    <row r="225" spans="2:2" x14ac:dyDescent="0.2">
      <c r="B225" s="115" t="s">
        <v>359</v>
      </c>
    </row>
    <row r="226" spans="2:2" x14ac:dyDescent="0.2">
      <c r="B226" s="117"/>
    </row>
    <row r="227" spans="2:2" ht="16.2" x14ac:dyDescent="0.2">
      <c r="B227" s="122" t="s">
        <v>360</v>
      </c>
    </row>
    <row r="228" spans="2:2" ht="15.6" x14ac:dyDescent="0.2">
      <c r="B228" s="120" t="s">
        <v>268</v>
      </c>
    </row>
    <row r="229" spans="2:2" x14ac:dyDescent="0.2">
      <c r="B229" s="117" t="s">
        <v>361</v>
      </c>
    </row>
    <row r="230" spans="2:2" x14ac:dyDescent="0.2">
      <c r="B230" s="115" t="s">
        <v>362</v>
      </c>
    </row>
    <row r="231" spans="2:2" x14ac:dyDescent="0.2">
      <c r="B231" s="115" t="s">
        <v>485</v>
      </c>
    </row>
    <row r="232" spans="2:2" x14ac:dyDescent="0.2">
      <c r="B232" s="115" t="s">
        <v>486</v>
      </c>
    </row>
    <row r="233" spans="2:2" x14ac:dyDescent="0.2">
      <c r="B233" s="117"/>
    </row>
    <row r="234" spans="2:2" ht="15.6" x14ac:dyDescent="0.2">
      <c r="B234" s="120" t="s">
        <v>273</v>
      </c>
    </row>
    <row r="235" spans="2:2" x14ac:dyDescent="0.2">
      <c r="B235" s="115" t="s">
        <v>363</v>
      </c>
    </row>
    <row r="236" spans="2:2" x14ac:dyDescent="0.2">
      <c r="B236" s="115" t="s">
        <v>364</v>
      </c>
    </row>
    <row r="237" spans="2:2" x14ac:dyDescent="0.2">
      <c r="B237" s="119" t="s">
        <v>365</v>
      </c>
    </row>
    <row r="238" spans="2:2" x14ac:dyDescent="0.2">
      <c r="B238" s="119" t="s">
        <v>366</v>
      </c>
    </row>
    <row r="239" spans="2:2" x14ac:dyDescent="0.2">
      <c r="B239" s="119" t="s">
        <v>367</v>
      </c>
    </row>
    <row r="240" spans="2:2" x14ac:dyDescent="0.2">
      <c r="B240" s="117"/>
    </row>
    <row r="241" spans="2:2" ht="15.6" x14ac:dyDescent="0.2">
      <c r="B241" s="120" t="s">
        <v>292</v>
      </c>
    </row>
    <row r="242" spans="2:2" x14ac:dyDescent="0.2">
      <c r="B242" s="115" t="s">
        <v>368</v>
      </c>
    </row>
    <row r="243" spans="2:2" x14ac:dyDescent="0.2">
      <c r="B243" s="115" t="s">
        <v>369</v>
      </c>
    </row>
    <row r="244" spans="2:2" x14ac:dyDescent="0.2">
      <c r="B244" s="117"/>
    </row>
    <row r="245" spans="2:2" ht="16.2" x14ac:dyDescent="0.2">
      <c r="B245" s="114" t="s">
        <v>427</v>
      </c>
    </row>
    <row r="246" spans="2:2" ht="15.6" x14ac:dyDescent="0.2">
      <c r="B246" s="120" t="s">
        <v>268</v>
      </c>
    </row>
    <row r="247" spans="2:2" x14ac:dyDescent="0.2">
      <c r="B247" s="117" t="s">
        <v>487</v>
      </c>
    </row>
    <row r="248" spans="2:2" x14ac:dyDescent="0.2">
      <c r="B248" s="117"/>
    </row>
    <row r="249" spans="2:2" ht="15.6" x14ac:dyDescent="0.2">
      <c r="B249" s="120" t="s">
        <v>273</v>
      </c>
    </row>
    <row r="250" spans="2:2" x14ac:dyDescent="0.2">
      <c r="B250" s="115" t="s">
        <v>370</v>
      </c>
    </row>
    <row r="251" spans="2:2" x14ac:dyDescent="0.2">
      <c r="B251" s="119" t="s">
        <v>371</v>
      </c>
    </row>
    <row r="252" spans="2:2" x14ac:dyDescent="0.2">
      <c r="B252" s="119" t="s">
        <v>372</v>
      </c>
    </row>
    <row r="253" spans="2:2" x14ac:dyDescent="0.2">
      <c r="B253" s="115" t="s">
        <v>341</v>
      </c>
    </row>
    <row r="254" spans="2:2" x14ac:dyDescent="0.2">
      <c r="B254" s="119" t="s">
        <v>342</v>
      </c>
    </row>
    <row r="255" spans="2:2" x14ac:dyDescent="0.2">
      <c r="B255" s="119" t="s">
        <v>343</v>
      </c>
    </row>
    <row r="256" spans="2:2" x14ac:dyDescent="0.2">
      <c r="B256" s="119" t="s">
        <v>344</v>
      </c>
    </row>
    <row r="257" spans="2:2" x14ac:dyDescent="0.2">
      <c r="B257" s="115" t="s">
        <v>373</v>
      </c>
    </row>
    <row r="258" spans="2:2" x14ac:dyDescent="0.2">
      <c r="B258" s="115" t="s">
        <v>488</v>
      </c>
    </row>
    <row r="259" spans="2:2" x14ac:dyDescent="0.2">
      <c r="B259" s="115" t="s">
        <v>484</v>
      </c>
    </row>
    <row r="260" spans="2:2" x14ac:dyDescent="0.2">
      <c r="B260" s="124" t="s">
        <v>352</v>
      </c>
    </row>
    <row r="261" spans="2:2" x14ac:dyDescent="0.2">
      <c r="B261" s="119" t="s">
        <v>353</v>
      </c>
    </row>
    <row r="262" spans="2:2" x14ac:dyDescent="0.2">
      <c r="B262" s="119" t="s">
        <v>354</v>
      </c>
    </row>
    <row r="263" spans="2:2" x14ac:dyDescent="0.2">
      <c r="B263" s="119" t="s">
        <v>355</v>
      </c>
    </row>
    <row r="264" spans="2:2" x14ac:dyDescent="0.2">
      <c r="B264" s="115" t="s">
        <v>374</v>
      </c>
    </row>
    <row r="265" spans="2:2" x14ac:dyDescent="0.2">
      <c r="B265" s="119" t="s">
        <v>375</v>
      </c>
    </row>
    <row r="266" spans="2:2" x14ac:dyDescent="0.2">
      <c r="B266" s="119" t="s">
        <v>376</v>
      </c>
    </row>
    <row r="267" spans="2:2" x14ac:dyDescent="0.2">
      <c r="B267" s="119" t="s">
        <v>377</v>
      </c>
    </row>
    <row r="268" spans="2:2" x14ac:dyDescent="0.2">
      <c r="B268" s="119" t="s">
        <v>378</v>
      </c>
    </row>
    <row r="269" spans="2:2" x14ac:dyDescent="0.2">
      <c r="B269" s="115" t="s">
        <v>489</v>
      </c>
    </row>
    <row r="270" spans="2:2" x14ac:dyDescent="0.2">
      <c r="B270" s="115" t="s">
        <v>490</v>
      </c>
    </row>
    <row r="271" spans="2:2" x14ac:dyDescent="0.2">
      <c r="B271" s="117"/>
    </row>
    <row r="272" spans="2:2" ht="15.6" x14ac:dyDescent="0.2">
      <c r="B272" s="120" t="s">
        <v>292</v>
      </c>
    </row>
    <row r="273" spans="2:2" x14ac:dyDescent="0.2">
      <c r="B273" s="115" t="s">
        <v>432</v>
      </c>
    </row>
    <row r="274" spans="2:2" x14ac:dyDescent="0.2">
      <c r="B274" s="115" t="s">
        <v>491</v>
      </c>
    </row>
    <row r="275" spans="2:2" x14ac:dyDescent="0.2">
      <c r="B275" s="115" t="s">
        <v>379</v>
      </c>
    </row>
    <row r="276" spans="2:2" x14ac:dyDescent="0.2">
      <c r="B276" s="115" t="s">
        <v>380</v>
      </c>
    </row>
    <row r="277" spans="2:2" x14ac:dyDescent="0.2">
      <c r="B277" s="123"/>
    </row>
    <row r="278" spans="2:2" ht="16.2" x14ac:dyDescent="0.2">
      <c r="B278" s="114" t="s">
        <v>428</v>
      </c>
    </row>
    <row r="279" spans="2:2" ht="16.2" x14ac:dyDescent="0.2">
      <c r="B279" s="122" t="s">
        <v>492</v>
      </c>
    </row>
    <row r="280" spans="2:2" ht="15.6" x14ac:dyDescent="0.2">
      <c r="B280" s="120" t="s">
        <v>268</v>
      </c>
    </row>
    <row r="281" spans="2:2" x14ac:dyDescent="0.2">
      <c r="B281" s="117" t="s">
        <v>381</v>
      </c>
    </row>
    <row r="282" spans="2:2" x14ac:dyDescent="0.2">
      <c r="B282" s="117"/>
    </row>
    <row r="283" spans="2:2" ht="15.6" x14ac:dyDescent="0.2">
      <c r="B283" s="120" t="s">
        <v>273</v>
      </c>
    </row>
    <row r="284" spans="2:2" x14ac:dyDescent="0.2">
      <c r="B284" s="115" t="s">
        <v>493</v>
      </c>
    </row>
    <row r="285" spans="2:2" x14ac:dyDescent="0.2">
      <c r="B285" s="115" t="s">
        <v>382</v>
      </c>
    </row>
    <row r="286" spans="2:2" x14ac:dyDescent="0.2">
      <c r="B286" s="115" t="s">
        <v>383</v>
      </c>
    </row>
    <row r="287" spans="2:2" x14ac:dyDescent="0.2">
      <c r="B287" s="115" t="s">
        <v>384</v>
      </c>
    </row>
    <row r="288" spans="2:2" x14ac:dyDescent="0.2">
      <c r="B288" s="117"/>
    </row>
    <row r="289" spans="2:2" ht="15.6" x14ac:dyDescent="0.2">
      <c r="B289" s="120" t="s">
        <v>292</v>
      </c>
    </row>
    <row r="290" spans="2:2" x14ac:dyDescent="0.2">
      <c r="B290" s="115" t="s">
        <v>385</v>
      </c>
    </row>
    <row r="291" spans="2:2" x14ac:dyDescent="0.2">
      <c r="B291" s="115" t="s">
        <v>386</v>
      </c>
    </row>
    <row r="292" spans="2:2" x14ac:dyDescent="0.2">
      <c r="B292" s="117"/>
    </row>
    <row r="293" spans="2:2" ht="16.2" x14ac:dyDescent="0.2">
      <c r="B293" s="122" t="s">
        <v>494</v>
      </c>
    </row>
    <row r="294" spans="2:2" ht="15.6" x14ac:dyDescent="0.2">
      <c r="B294" s="120" t="s">
        <v>268</v>
      </c>
    </row>
    <row r="295" spans="2:2" x14ac:dyDescent="0.2">
      <c r="B295" s="117" t="s">
        <v>387</v>
      </c>
    </row>
    <row r="296" spans="2:2" x14ac:dyDescent="0.2">
      <c r="B296" s="117"/>
    </row>
    <row r="297" spans="2:2" ht="15.6" x14ac:dyDescent="0.2">
      <c r="B297" s="120" t="s">
        <v>273</v>
      </c>
    </row>
    <row r="298" spans="2:2" x14ac:dyDescent="0.2">
      <c r="B298" s="115" t="s">
        <v>495</v>
      </c>
    </row>
    <row r="299" spans="2:2" x14ac:dyDescent="0.2">
      <c r="B299" s="115" t="s">
        <v>496</v>
      </c>
    </row>
    <row r="300" spans="2:2" x14ac:dyDescent="0.2">
      <c r="B300" s="117"/>
    </row>
    <row r="301" spans="2:2" ht="15.6" x14ac:dyDescent="0.2">
      <c r="B301" s="120" t="s">
        <v>292</v>
      </c>
    </row>
    <row r="302" spans="2:2" x14ac:dyDescent="0.2">
      <c r="B302" s="115" t="s">
        <v>388</v>
      </c>
    </row>
    <row r="303" spans="2:2" x14ac:dyDescent="0.2">
      <c r="B303" s="115" t="s">
        <v>389</v>
      </c>
    </row>
    <row r="304" spans="2:2" x14ac:dyDescent="0.2">
      <c r="B304" s="117"/>
    </row>
    <row r="305" spans="2:2" ht="16.2" x14ac:dyDescent="0.2">
      <c r="B305" s="114" t="s">
        <v>429</v>
      </c>
    </row>
    <row r="306" spans="2:2" x14ac:dyDescent="0.2">
      <c r="B306" s="117" t="s">
        <v>497</v>
      </c>
    </row>
    <row r="307" spans="2:2" x14ac:dyDescent="0.2">
      <c r="B307" s="115" t="s">
        <v>390</v>
      </c>
    </row>
    <row r="308" spans="2:2" x14ac:dyDescent="0.2">
      <c r="B308" s="119" t="s">
        <v>391</v>
      </c>
    </row>
    <row r="309" spans="2:2" x14ac:dyDescent="0.2">
      <c r="B309" s="119" t="s">
        <v>392</v>
      </c>
    </row>
    <row r="310" spans="2:2" x14ac:dyDescent="0.2">
      <c r="B310" s="119" t="s">
        <v>393</v>
      </c>
    </row>
    <row r="311" spans="2:2" x14ac:dyDescent="0.2">
      <c r="B311" s="119" t="s">
        <v>394</v>
      </c>
    </row>
    <row r="312" spans="2:2" x14ac:dyDescent="0.2">
      <c r="B312" s="115" t="s">
        <v>395</v>
      </c>
    </row>
    <row r="313" spans="2:2" x14ac:dyDescent="0.2">
      <c r="B313" s="117"/>
    </row>
    <row r="314" spans="2:2" ht="16.2" x14ac:dyDescent="0.2">
      <c r="B314" s="122" t="s">
        <v>396</v>
      </c>
    </row>
    <row r="315" spans="2:2" ht="15.6" x14ac:dyDescent="0.2">
      <c r="B315" s="120" t="s">
        <v>268</v>
      </c>
    </row>
    <row r="316" spans="2:2" x14ac:dyDescent="0.2">
      <c r="B316" s="117" t="s">
        <v>397</v>
      </c>
    </row>
    <row r="317" spans="2:2" x14ac:dyDescent="0.2">
      <c r="B317" s="117"/>
    </row>
    <row r="318" spans="2:2" ht="15.6" x14ac:dyDescent="0.2">
      <c r="B318" s="120" t="s">
        <v>273</v>
      </c>
    </row>
    <row r="319" spans="2:2" x14ac:dyDescent="0.2">
      <c r="B319" s="115" t="s">
        <v>398</v>
      </c>
    </row>
    <row r="320" spans="2:2" x14ac:dyDescent="0.2">
      <c r="B320" s="115" t="s">
        <v>399</v>
      </c>
    </row>
    <row r="321" spans="2:2" x14ac:dyDescent="0.2">
      <c r="B321" s="117"/>
    </row>
    <row r="322" spans="2:2" ht="15.6" x14ac:dyDescent="0.2">
      <c r="B322" s="120" t="s">
        <v>292</v>
      </c>
    </row>
    <row r="323" spans="2:2" x14ac:dyDescent="0.2">
      <c r="B323" s="115" t="s">
        <v>385</v>
      </c>
    </row>
    <row r="324" spans="2:2" x14ac:dyDescent="0.2">
      <c r="B324" s="115" t="s">
        <v>400</v>
      </c>
    </row>
    <row r="325" spans="2:2" x14ac:dyDescent="0.2">
      <c r="B325" s="117"/>
    </row>
    <row r="326" spans="2:2" ht="16.2" x14ac:dyDescent="0.2">
      <c r="B326" s="122" t="s">
        <v>401</v>
      </c>
    </row>
    <row r="327" spans="2:2" ht="15.6" x14ac:dyDescent="0.2">
      <c r="B327" s="120" t="s">
        <v>268</v>
      </c>
    </row>
    <row r="328" spans="2:2" x14ac:dyDescent="0.2">
      <c r="B328" s="117" t="s">
        <v>402</v>
      </c>
    </row>
    <row r="329" spans="2:2" x14ac:dyDescent="0.2">
      <c r="B329" s="117"/>
    </row>
    <row r="330" spans="2:2" ht="15.6" x14ac:dyDescent="0.2">
      <c r="B330" s="120" t="s">
        <v>273</v>
      </c>
    </row>
    <row r="331" spans="2:2" x14ac:dyDescent="0.2">
      <c r="B331" s="115" t="s">
        <v>403</v>
      </c>
    </row>
    <row r="332" spans="2:2" x14ac:dyDescent="0.2">
      <c r="B332" s="115" t="s">
        <v>404</v>
      </c>
    </row>
    <row r="333" spans="2:2" x14ac:dyDescent="0.2">
      <c r="B333" s="119" t="s">
        <v>405</v>
      </c>
    </row>
    <row r="334" spans="2:2" x14ac:dyDescent="0.2">
      <c r="B334" s="119" t="s">
        <v>406</v>
      </c>
    </row>
    <row r="335" spans="2:2" x14ac:dyDescent="0.2">
      <c r="B335" s="119" t="s">
        <v>407</v>
      </c>
    </row>
    <row r="336" spans="2:2" x14ac:dyDescent="0.2">
      <c r="B336" s="115" t="s">
        <v>408</v>
      </c>
    </row>
    <row r="337" spans="2:2" x14ac:dyDescent="0.2">
      <c r="B337" s="119" t="s">
        <v>409</v>
      </c>
    </row>
    <row r="338" spans="2:2" x14ac:dyDescent="0.2">
      <c r="B338" s="119" t="s">
        <v>410</v>
      </c>
    </row>
    <row r="339" spans="2:2" x14ac:dyDescent="0.2">
      <c r="B339" s="119" t="s">
        <v>411</v>
      </c>
    </row>
    <row r="340" spans="2:2" x14ac:dyDescent="0.2">
      <c r="B340" s="115" t="s">
        <v>412</v>
      </c>
    </row>
    <row r="341" spans="2:2" x14ac:dyDescent="0.2">
      <c r="B341" s="119" t="s">
        <v>413</v>
      </c>
    </row>
    <row r="342" spans="2:2" x14ac:dyDescent="0.2">
      <c r="B342" s="119" t="s">
        <v>498</v>
      </c>
    </row>
    <row r="343" spans="2:2" x14ac:dyDescent="0.2">
      <c r="B343" s="119" t="s">
        <v>499</v>
      </c>
    </row>
    <row r="344" spans="2:2" x14ac:dyDescent="0.2">
      <c r="B344" s="119" t="s">
        <v>500</v>
      </c>
    </row>
    <row r="345" spans="2:2" x14ac:dyDescent="0.2">
      <c r="B345" s="119" t="s">
        <v>411</v>
      </c>
    </row>
    <row r="346" spans="2:2" x14ac:dyDescent="0.2">
      <c r="B346" s="115" t="s">
        <v>501</v>
      </c>
    </row>
    <row r="347" spans="2:2" x14ac:dyDescent="0.2">
      <c r="B347" s="119" t="s">
        <v>414</v>
      </c>
    </row>
    <row r="348" spans="2:2" x14ac:dyDescent="0.2">
      <c r="B348" s="117"/>
    </row>
    <row r="349" spans="2:2" ht="15.6" x14ac:dyDescent="0.2">
      <c r="B349" s="120" t="s">
        <v>292</v>
      </c>
    </row>
    <row r="350" spans="2:2" x14ac:dyDescent="0.2">
      <c r="B350" s="115" t="s">
        <v>415</v>
      </c>
    </row>
    <row r="351" spans="2:2" x14ac:dyDescent="0.2">
      <c r="B351" s="115" t="s">
        <v>416</v>
      </c>
    </row>
    <row r="352" spans="2:2" x14ac:dyDescent="0.2">
      <c r="B352" s="115" t="s">
        <v>502</v>
      </c>
    </row>
    <row r="353" spans="2:2" x14ac:dyDescent="0.2">
      <c r="B353" s="117"/>
    </row>
    <row r="354" spans="2:2" ht="16.2" x14ac:dyDescent="0.2">
      <c r="B354" s="122" t="s">
        <v>417</v>
      </c>
    </row>
    <row r="355" spans="2:2" ht="15.6" x14ac:dyDescent="0.2">
      <c r="B355" s="120" t="s">
        <v>268</v>
      </c>
    </row>
    <row r="356" spans="2:2" x14ac:dyDescent="0.2">
      <c r="B356" s="117" t="s">
        <v>418</v>
      </c>
    </row>
    <row r="357" spans="2:2" x14ac:dyDescent="0.2">
      <c r="B357" s="117"/>
    </row>
    <row r="358" spans="2:2" ht="15.6" x14ac:dyDescent="0.2">
      <c r="B358" s="120" t="s">
        <v>273</v>
      </c>
    </row>
    <row r="359" spans="2:2" x14ac:dyDescent="0.2">
      <c r="B359" s="115" t="s">
        <v>493</v>
      </c>
    </row>
    <row r="360" spans="2:2" x14ac:dyDescent="0.2">
      <c r="B360" s="115" t="s">
        <v>419</v>
      </c>
    </row>
    <row r="361" spans="2:2" x14ac:dyDescent="0.2">
      <c r="B361" s="115" t="s">
        <v>420</v>
      </c>
    </row>
    <row r="362" spans="2:2" x14ac:dyDescent="0.2">
      <c r="B362" s="115" t="s">
        <v>503</v>
      </c>
    </row>
    <row r="363" spans="2:2" x14ac:dyDescent="0.2">
      <c r="B363" s="119" t="s">
        <v>409</v>
      </c>
    </row>
    <row r="364" spans="2:2" x14ac:dyDescent="0.2">
      <c r="B364" s="119" t="s">
        <v>498</v>
      </c>
    </row>
    <row r="365" spans="2:2" x14ac:dyDescent="0.2">
      <c r="B365" s="119" t="s">
        <v>499</v>
      </c>
    </row>
    <row r="366" spans="2:2" x14ac:dyDescent="0.2">
      <c r="B366" s="119" t="s">
        <v>500</v>
      </c>
    </row>
    <row r="367" spans="2:2" x14ac:dyDescent="0.2">
      <c r="B367" s="115" t="s">
        <v>504</v>
      </c>
    </row>
    <row r="368" spans="2:2" x14ac:dyDescent="0.2">
      <c r="B368" s="117"/>
    </row>
    <row r="369" spans="2:2" ht="15.6" x14ac:dyDescent="0.2">
      <c r="B369" s="120" t="s">
        <v>292</v>
      </c>
    </row>
    <row r="370" spans="2:2" x14ac:dyDescent="0.2">
      <c r="B370" s="115" t="s">
        <v>505</v>
      </c>
    </row>
    <row r="371" spans="2:2" x14ac:dyDescent="0.2">
      <c r="B371" s="115" t="s">
        <v>421</v>
      </c>
    </row>
    <row r="372" spans="2:2" x14ac:dyDescent="0.2">
      <c r="B372" s="115" t="s">
        <v>385</v>
      </c>
    </row>
    <row r="373" spans="2:2" x14ac:dyDescent="0.2">
      <c r="B373" s="115" t="s">
        <v>422</v>
      </c>
    </row>
    <row r="374" spans="2:2" x14ac:dyDescent="0.2">
      <c r="B374" s="115" t="s">
        <v>502</v>
      </c>
    </row>
    <row r="375" spans="2:2" x14ac:dyDescent="0.2">
      <c r="B375" s="136"/>
    </row>
  </sheetData>
  <sheetProtection algorithmName="SHA-512" hashValue="ztOz9IfrQPFxEeeOxdTcKbDIfAoEHPcQuqXBVgfs9Qf5jpbtkvZBTYrfxjb4eabm+bc2k403qQhyPalg2WsGmA==" saltValue="fDKXSMK/wwssIJOAJRJCYg==" spinCount="100000" sheet="1" objects="1" scenarios="1"/>
  <hyperlinks>
    <hyperlink ref="C2" r:id="rId1" xr:uid="{3F507369-5481-4C54-8EC2-CEC75CAE936A}"/>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932A6-99D8-4E92-A6F3-C976BCFF3312}">
  <sheetPr>
    <tabColor rgb="FF00B0F0"/>
  </sheetPr>
  <dimension ref="B2:N24"/>
  <sheetViews>
    <sheetView showGridLines="0" workbookViewId="0"/>
  </sheetViews>
  <sheetFormatPr defaultRowHeight="12.6" x14ac:dyDescent="0.2"/>
  <cols>
    <col min="1" max="1" width="1.26953125" customWidth="1"/>
    <col min="2" max="2" width="145.7265625" customWidth="1"/>
  </cols>
  <sheetData>
    <row r="2" spans="2:14" s="12" customFormat="1" ht="17.399999999999999" x14ac:dyDescent="0.2">
      <c r="B2" s="22" t="s">
        <v>156</v>
      </c>
    </row>
    <row r="4" spans="2:14" s="13" customFormat="1" ht="17.399999999999999" customHeight="1" x14ac:dyDescent="0.2">
      <c r="B4" s="145" t="s">
        <v>157</v>
      </c>
    </row>
    <row r="5" spans="2:14" ht="24" customHeight="1" x14ac:dyDescent="0.2">
      <c r="B5" s="14" t="s">
        <v>158</v>
      </c>
    </row>
    <row r="6" spans="2:14" ht="15.75" x14ac:dyDescent="0.2">
      <c r="B6" s="114" t="s">
        <v>159</v>
      </c>
    </row>
    <row r="7" spans="2:14" ht="26.4" customHeight="1" x14ac:dyDescent="0.2">
      <c r="B7" s="15" t="s">
        <v>160</v>
      </c>
    </row>
    <row r="8" spans="2:14" ht="15.75" x14ac:dyDescent="0.2">
      <c r="B8" s="114" t="s">
        <v>161</v>
      </c>
    </row>
    <row r="9" spans="2:14" ht="32.25" customHeight="1" x14ac:dyDescent="0.2">
      <c r="B9" s="15" t="s">
        <v>242</v>
      </c>
      <c r="C9" s="15"/>
      <c r="D9" s="15"/>
      <c r="E9" s="15"/>
      <c r="F9" s="15"/>
      <c r="G9" s="15"/>
      <c r="H9" s="15"/>
      <c r="I9" s="15"/>
      <c r="J9" s="15"/>
      <c r="K9" s="15"/>
      <c r="L9" s="15"/>
      <c r="M9" s="15"/>
      <c r="N9" s="15"/>
    </row>
    <row r="10" spans="2:14" ht="33.6" customHeight="1" x14ac:dyDescent="0.2">
      <c r="B10" s="15" t="s">
        <v>162</v>
      </c>
      <c r="C10" s="15"/>
      <c r="D10" s="15"/>
      <c r="E10" s="15"/>
      <c r="F10" s="15"/>
      <c r="G10" s="15"/>
      <c r="H10" s="15"/>
      <c r="I10" s="15"/>
      <c r="J10" s="15"/>
      <c r="K10" s="15"/>
      <c r="L10" s="15"/>
      <c r="M10" s="15"/>
      <c r="N10" s="15"/>
    </row>
    <row r="11" spans="2:14" ht="15.75" x14ac:dyDescent="0.2">
      <c r="B11" s="114" t="s">
        <v>163</v>
      </c>
    </row>
    <row r="12" spans="2:14" ht="19.5" customHeight="1" x14ac:dyDescent="0.2">
      <c r="B12" s="15" t="s">
        <v>164</v>
      </c>
      <c r="C12" s="15"/>
      <c r="D12" s="15"/>
      <c r="E12" s="15"/>
      <c r="F12" s="15"/>
      <c r="G12" s="15"/>
      <c r="H12" s="15"/>
      <c r="I12" s="15"/>
      <c r="J12" s="15"/>
      <c r="K12" s="15"/>
      <c r="L12" s="15"/>
      <c r="M12" s="15"/>
      <c r="N12" s="15"/>
    </row>
    <row r="13" spans="2:14" ht="48.75" customHeight="1" x14ac:dyDescent="0.2">
      <c r="B13" s="15" t="s">
        <v>513</v>
      </c>
      <c r="C13" s="15"/>
      <c r="D13" s="15"/>
      <c r="E13" s="15"/>
      <c r="F13" s="15"/>
      <c r="G13" s="15"/>
      <c r="H13" s="15"/>
      <c r="I13" s="15"/>
      <c r="J13" s="15"/>
      <c r="K13" s="15"/>
      <c r="L13" s="15"/>
      <c r="M13" s="15"/>
      <c r="N13" s="15"/>
    </row>
    <row r="14" spans="2:14" ht="15.75" x14ac:dyDescent="0.2">
      <c r="B14" s="114" t="s">
        <v>165</v>
      </c>
    </row>
    <row r="15" spans="2:14" ht="39" customHeight="1" x14ac:dyDescent="0.2">
      <c r="B15" s="15" t="s">
        <v>166</v>
      </c>
      <c r="C15" s="15"/>
      <c r="D15" s="15"/>
      <c r="E15" s="15"/>
      <c r="F15" s="15"/>
      <c r="G15" s="15"/>
      <c r="H15" s="15"/>
      <c r="I15" s="15"/>
      <c r="J15" s="15"/>
      <c r="K15" s="15"/>
      <c r="L15" s="15"/>
      <c r="M15" s="15"/>
      <c r="N15" s="15"/>
    </row>
    <row r="16" spans="2:14" ht="15.75" x14ac:dyDescent="0.2">
      <c r="B16" s="114" t="s">
        <v>167</v>
      </c>
    </row>
    <row r="17" spans="2:14" ht="25.65" customHeight="1" x14ac:dyDescent="0.2">
      <c r="B17" s="16" t="s">
        <v>168</v>
      </c>
      <c r="C17" s="16"/>
      <c r="D17" s="16"/>
      <c r="E17" s="16"/>
      <c r="F17" s="16"/>
      <c r="G17" s="16"/>
      <c r="H17" s="16"/>
      <c r="I17" s="16"/>
      <c r="J17" s="16"/>
      <c r="K17" s="16"/>
      <c r="L17" s="16"/>
      <c r="M17" s="16"/>
      <c r="N17" s="16"/>
    </row>
    <row r="18" spans="2:14" ht="12.75" x14ac:dyDescent="0.2">
      <c r="B18" s="17"/>
    </row>
    <row r="19" spans="2:14" ht="12.75" x14ac:dyDescent="0.2">
      <c r="B19" s="18" t="s">
        <v>169</v>
      </c>
    </row>
    <row r="21" spans="2:14" x14ac:dyDescent="0.2">
      <c r="B21" s="146" t="s">
        <v>170</v>
      </c>
    </row>
    <row r="24" spans="2:14" ht="12.75" x14ac:dyDescent="0.2">
      <c r="C24" s="5"/>
    </row>
  </sheetData>
  <sheetProtection algorithmName="SHA-512" hashValue="VfCcJ5EXRrozyfe7i/gO/IMu7JAYwXP+ofOitg0Nkuxz0aSjNLTcu0FhXE9XyQTgl5m4VuTShtym91/yW/vBQw==" saltValue="JQ5eXQoV4yWyZ3UYqmEkiQ==" spinCount="100000" sheet="1" formatCells="0" formatColumns="0" insertRows="0" deleteRows="0"/>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04BD3-2D9B-45DD-AF20-41BBC3FCB7FB}">
  <sheetPr>
    <tabColor theme="5" tint="-0.249977111117893"/>
  </sheetPr>
  <dimension ref="A1:J109"/>
  <sheetViews>
    <sheetView showGridLines="0" workbookViewId="0">
      <pane ySplit="1" topLeftCell="A2" activePane="bottomLeft" state="frozen"/>
      <selection activeCell="C9" sqref="C9:D9"/>
      <selection pane="bottomLeft" activeCell="A2" sqref="A2"/>
    </sheetView>
  </sheetViews>
  <sheetFormatPr defaultRowHeight="12.6" x14ac:dyDescent="0.2"/>
  <cols>
    <col min="1" max="1" width="39.08984375" bestFit="1" customWidth="1"/>
    <col min="2" max="2" width="48.90625" bestFit="1" customWidth="1"/>
    <col min="3" max="10" width="10.08984375" bestFit="1" customWidth="1"/>
  </cols>
  <sheetData>
    <row r="1" spans="1:10" s="4" customFormat="1" x14ac:dyDescent="0.2">
      <c r="A1" s="4" t="s">
        <v>122</v>
      </c>
      <c r="B1" s="4" t="s">
        <v>119</v>
      </c>
      <c r="C1" s="4" t="s">
        <v>51</v>
      </c>
      <c r="D1" s="4" t="s">
        <v>52</v>
      </c>
      <c r="E1" s="4" t="s">
        <v>53</v>
      </c>
      <c r="F1" s="4" t="s">
        <v>54</v>
      </c>
      <c r="G1" s="4" t="s">
        <v>55</v>
      </c>
      <c r="H1" s="4" t="s">
        <v>56</v>
      </c>
      <c r="I1" s="4" t="s">
        <v>57</v>
      </c>
      <c r="J1" s="4" t="s">
        <v>58</v>
      </c>
    </row>
    <row r="2" spans="1:10" x14ac:dyDescent="0.2">
      <c r="A2" t="s">
        <v>251</v>
      </c>
      <c r="B2" s="8" t="s">
        <v>128</v>
      </c>
      <c r="C2" s="3">
        <v>60</v>
      </c>
      <c r="D2" s="3">
        <v>62.2</v>
      </c>
      <c r="E2" s="3">
        <v>64.3</v>
      </c>
      <c r="F2" s="3">
        <v>66.400000000000006</v>
      </c>
      <c r="G2" s="3">
        <v>68.5</v>
      </c>
      <c r="H2" s="3">
        <v>70.7</v>
      </c>
      <c r="I2" s="3">
        <v>73</v>
      </c>
      <c r="J2" s="3">
        <v>75.3</v>
      </c>
    </row>
    <row r="3" spans="1:10" x14ac:dyDescent="0.2">
      <c r="A3" t="s">
        <v>251</v>
      </c>
      <c r="B3" s="8" t="s">
        <v>129</v>
      </c>
      <c r="C3" s="3">
        <v>80</v>
      </c>
      <c r="D3" s="3">
        <v>82.9</v>
      </c>
      <c r="E3" s="3">
        <v>85.7</v>
      </c>
      <c r="F3" s="3">
        <v>88.4</v>
      </c>
      <c r="G3" s="3">
        <v>91.2</v>
      </c>
      <c r="H3" s="3">
        <v>94.100000000000009</v>
      </c>
      <c r="I3" s="3">
        <v>97.100000000000009</v>
      </c>
      <c r="J3" s="3">
        <v>100.2</v>
      </c>
    </row>
    <row r="4" spans="1:10" x14ac:dyDescent="0.2">
      <c r="A4" t="s">
        <v>251</v>
      </c>
      <c r="B4" s="8" t="s">
        <v>130</v>
      </c>
      <c r="C4" s="3">
        <v>110</v>
      </c>
      <c r="D4" s="3">
        <v>114</v>
      </c>
      <c r="E4" s="3">
        <v>117.9</v>
      </c>
      <c r="F4" s="3">
        <v>121.7</v>
      </c>
      <c r="G4" s="3">
        <v>125.60000000000001</v>
      </c>
      <c r="H4" s="3">
        <v>129.6</v>
      </c>
      <c r="I4" s="3">
        <v>133.70000000000002</v>
      </c>
      <c r="J4" s="3">
        <v>138</v>
      </c>
    </row>
    <row r="5" spans="1:10" x14ac:dyDescent="0.2">
      <c r="A5" t="s">
        <v>251</v>
      </c>
      <c r="B5" s="8" t="s">
        <v>131</v>
      </c>
      <c r="C5" s="3">
        <v>96.800000000000011</v>
      </c>
      <c r="D5" s="3">
        <v>100.30000000000001</v>
      </c>
      <c r="E5" s="3">
        <v>103.7</v>
      </c>
      <c r="F5" s="3">
        <v>107</v>
      </c>
      <c r="G5" s="3">
        <v>110.4</v>
      </c>
      <c r="H5" s="3">
        <v>113.9</v>
      </c>
      <c r="I5" s="3">
        <v>117.5</v>
      </c>
      <c r="J5" s="3">
        <v>121.30000000000001</v>
      </c>
    </row>
    <row r="6" spans="1:10" x14ac:dyDescent="0.2">
      <c r="A6" t="s">
        <v>251</v>
      </c>
      <c r="B6" t="s">
        <v>132</v>
      </c>
      <c r="C6" s="3">
        <v>127.10000000000001</v>
      </c>
      <c r="D6" s="3">
        <v>131.70000000000002</v>
      </c>
      <c r="E6" s="3">
        <v>136.20000000000002</v>
      </c>
      <c r="F6" s="3">
        <v>140.6</v>
      </c>
      <c r="G6" s="3">
        <v>145.1</v>
      </c>
      <c r="H6" s="3">
        <v>149.70000000000002</v>
      </c>
      <c r="I6" s="3">
        <v>154.5</v>
      </c>
      <c r="J6" s="3">
        <v>159.4</v>
      </c>
    </row>
    <row r="7" spans="1:10" x14ac:dyDescent="0.2">
      <c r="A7" t="s">
        <v>251</v>
      </c>
      <c r="B7" s="8" t="s">
        <v>133</v>
      </c>
      <c r="C7" s="3">
        <v>175.4</v>
      </c>
      <c r="D7" s="3">
        <v>181.70000000000002</v>
      </c>
      <c r="E7" s="3">
        <v>187.9</v>
      </c>
      <c r="F7" s="3">
        <v>193.9</v>
      </c>
      <c r="G7" s="3">
        <v>200.10000000000002</v>
      </c>
      <c r="H7" s="3">
        <v>206.5</v>
      </c>
      <c r="I7" s="3">
        <v>213.10000000000002</v>
      </c>
      <c r="J7" s="3">
        <v>219.9</v>
      </c>
    </row>
    <row r="8" spans="1:10" x14ac:dyDescent="0.2">
      <c r="B8" s="8"/>
      <c r="C8" s="3"/>
      <c r="D8" s="3"/>
      <c r="E8" s="3"/>
      <c r="F8" s="3"/>
      <c r="G8" s="3"/>
      <c r="H8" s="3"/>
      <c r="I8" s="3"/>
      <c r="J8" s="3"/>
    </row>
    <row r="9" spans="1:10" x14ac:dyDescent="0.2">
      <c r="B9" s="8"/>
      <c r="C9" s="3"/>
      <c r="D9" s="3"/>
      <c r="E9" s="3"/>
      <c r="F9" s="3"/>
      <c r="G9" s="3"/>
      <c r="H9" s="3"/>
      <c r="I9" s="3"/>
      <c r="J9" s="3"/>
    </row>
    <row r="10" spans="1:10" x14ac:dyDescent="0.2">
      <c r="C10" s="3"/>
      <c r="D10" s="3"/>
      <c r="E10" s="3"/>
      <c r="F10" s="3"/>
      <c r="G10" s="3"/>
      <c r="H10" s="3"/>
      <c r="I10" s="3"/>
      <c r="J10" s="3"/>
    </row>
    <row r="11" spans="1:10" x14ac:dyDescent="0.2">
      <c r="C11" s="3"/>
      <c r="D11" s="3"/>
      <c r="E11" s="3"/>
      <c r="F11" s="3"/>
      <c r="G11" s="3"/>
      <c r="H11" s="3"/>
      <c r="I11" s="3"/>
      <c r="J11" s="3"/>
    </row>
    <row r="12" spans="1:10" x14ac:dyDescent="0.2">
      <c r="B12" s="8"/>
      <c r="C12" s="3"/>
      <c r="D12" s="3"/>
      <c r="E12" s="3"/>
      <c r="F12" s="3"/>
      <c r="G12" s="3"/>
      <c r="H12" s="3"/>
      <c r="I12" s="3"/>
      <c r="J12" s="3"/>
    </row>
    <row r="13" spans="1:10" x14ac:dyDescent="0.2">
      <c r="B13" s="8"/>
      <c r="C13" s="3"/>
      <c r="D13" s="3"/>
      <c r="E13" s="3"/>
      <c r="F13" s="3"/>
      <c r="G13" s="3"/>
      <c r="H13" s="3"/>
      <c r="I13" s="3"/>
      <c r="J13" s="3"/>
    </row>
    <row r="14" spans="1:10" x14ac:dyDescent="0.2">
      <c r="B14" s="8"/>
      <c r="C14" s="3"/>
      <c r="D14" s="3"/>
      <c r="E14" s="3"/>
      <c r="F14" s="3"/>
      <c r="G14" s="3"/>
      <c r="H14" s="3"/>
      <c r="I14" s="3"/>
      <c r="J14" s="3"/>
    </row>
    <row r="15" spans="1:10" x14ac:dyDescent="0.2">
      <c r="B15" s="8"/>
      <c r="C15" s="3"/>
      <c r="D15" s="3"/>
      <c r="E15" s="3"/>
      <c r="F15" s="3"/>
      <c r="G15" s="3"/>
      <c r="H15" s="3"/>
      <c r="I15" s="3"/>
      <c r="J15" s="3"/>
    </row>
    <row r="16" spans="1:10" x14ac:dyDescent="0.2">
      <c r="C16" s="3"/>
      <c r="D16" s="3"/>
      <c r="E16" s="3"/>
      <c r="F16" s="3"/>
      <c r="G16" s="3"/>
      <c r="H16" s="3"/>
      <c r="I16" s="3"/>
      <c r="J16" s="3"/>
    </row>
    <row r="17" spans="2:10" x14ac:dyDescent="0.2">
      <c r="B17" s="8"/>
      <c r="C17" s="3"/>
      <c r="D17" s="3"/>
      <c r="E17" s="3"/>
      <c r="F17" s="3"/>
      <c r="G17" s="3"/>
      <c r="H17" s="3"/>
      <c r="I17" s="3"/>
      <c r="J17" s="3"/>
    </row>
    <row r="18" spans="2:10" x14ac:dyDescent="0.2">
      <c r="B18" s="8"/>
      <c r="C18" s="3"/>
      <c r="D18" s="3"/>
      <c r="E18" s="3"/>
      <c r="F18" s="3"/>
      <c r="G18" s="3"/>
      <c r="H18" s="3"/>
      <c r="I18" s="3"/>
      <c r="J18" s="3"/>
    </row>
    <row r="19" spans="2:10" x14ac:dyDescent="0.2">
      <c r="B19" s="8"/>
      <c r="C19" s="3"/>
      <c r="D19" s="3"/>
      <c r="E19" s="3"/>
      <c r="F19" s="3"/>
      <c r="G19" s="3"/>
      <c r="H19" s="3"/>
      <c r="I19" s="3"/>
      <c r="J19" s="3"/>
    </row>
    <row r="20" spans="2:10" x14ac:dyDescent="0.2">
      <c r="B20" s="8"/>
      <c r="C20" s="3"/>
      <c r="D20" s="3"/>
      <c r="E20" s="3"/>
      <c r="F20" s="3"/>
      <c r="G20" s="3"/>
      <c r="H20" s="3"/>
      <c r="I20" s="3"/>
      <c r="J20" s="3"/>
    </row>
    <row r="21" spans="2:10" x14ac:dyDescent="0.2">
      <c r="C21" s="3"/>
      <c r="D21" s="3"/>
      <c r="E21" s="3"/>
      <c r="F21" s="3"/>
      <c r="G21" s="3"/>
      <c r="H21" s="3"/>
      <c r="I21" s="3"/>
      <c r="J21" s="3"/>
    </row>
    <row r="22" spans="2:10" x14ac:dyDescent="0.2">
      <c r="B22" s="8"/>
      <c r="C22" s="3"/>
      <c r="D22" s="3"/>
      <c r="E22" s="3"/>
      <c r="F22" s="3"/>
      <c r="G22" s="3"/>
      <c r="H22" s="3"/>
      <c r="I22" s="3"/>
      <c r="J22" s="3"/>
    </row>
    <row r="23" spans="2:10" x14ac:dyDescent="0.2">
      <c r="B23" s="8"/>
      <c r="C23" s="3"/>
      <c r="D23" s="3"/>
      <c r="E23" s="3"/>
      <c r="F23" s="3"/>
      <c r="G23" s="3"/>
      <c r="H23" s="3"/>
      <c r="I23" s="3"/>
      <c r="J23" s="3"/>
    </row>
    <row r="24" spans="2:10" x14ac:dyDescent="0.2">
      <c r="B24" s="8"/>
      <c r="C24" s="3"/>
      <c r="D24" s="3"/>
      <c r="E24" s="3"/>
      <c r="F24" s="3"/>
      <c r="G24" s="3"/>
      <c r="H24" s="3"/>
      <c r="I24" s="3"/>
      <c r="J24" s="3"/>
    </row>
    <row r="25" spans="2:10" x14ac:dyDescent="0.2">
      <c r="B25" s="8"/>
      <c r="C25" s="3"/>
      <c r="D25" s="3"/>
      <c r="E25" s="3"/>
      <c r="F25" s="3"/>
      <c r="G25" s="3"/>
      <c r="H25" s="3"/>
      <c r="I25" s="3"/>
      <c r="J25" s="3"/>
    </row>
    <row r="26" spans="2:10" x14ac:dyDescent="0.2">
      <c r="C26" s="3"/>
      <c r="D26" s="3"/>
      <c r="E26" s="3"/>
      <c r="F26" s="3"/>
      <c r="G26" s="3"/>
      <c r="H26" s="3"/>
      <c r="I26" s="3"/>
      <c r="J26" s="3"/>
    </row>
    <row r="27" spans="2:10" x14ac:dyDescent="0.2">
      <c r="B27" s="8"/>
      <c r="C27" s="3"/>
      <c r="D27" s="3"/>
      <c r="E27" s="3"/>
      <c r="F27" s="3"/>
      <c r="G27" s="3"/>
      <c r="H27" s="3"/>
      <c r="I27" s="3"/>
      <c r="J27" s="3"/>
    </row>
    <row r="28" spans="2:10" x14ac:dyDescent="0.2">
      <c r="B28" s="8"/>
      <c r="C28" s="3"/>
      <c r="D28" s="3"/>
      <c r="E28" s="3"/>
      <c r="F28" s="3"/>
      <c r="G28" s="3"/>
      <c r="H28" s="3"/>
      <c r="I28" s="3"/>
      <c r="J28" s="3"/>
    </row>
    <row r="29" spans="2:10" x14ac:dyDescent="0.2">
      <c r="B29" s="8"/>
      <c r="C29" s="3"/>
      <c r="D29" s="3"/>
      <c r="E29" s="3"/>
      <c r="F29" s="3"/>
      <c r="G29" s="3"/>
      <c r="H29" s="3"/>
      <c r="I29" s="3"/>
      <c r="J29" s="3"/>
    </row>
    <row r="30" spans="2:10" x14ac:dyDescent="0.2">
      <c r="B30" s="8"/>
      <c r="C30" s="3"/>
      <c r="D30" s="3"/>
      <c r="E30" s="3"/>
      <c r="F30" s="3"/>
      <c r="G30" s="3"/>
      <c r="H30" s="3"/>
      <c r="I30" s="3"/>
      <c r="J30" s="3"/>
    </row>
    <row r="31" spans="2:10" x14ac:dyDescent="0.2">
      <c r="C31" s="3"/>
      <c r="D31" s="3"/>
      <c r="E31" s="3"/>
      <c r="F31" s="3"/>
      <c r="G31" s="3"/>
      <c r="H31" s="3"/>
      <c r="I31" s="3"/>
      <c r="J31" s="3"/>
    </row>
    <row r="32" spans="2:10" x14ac:dyDescent="0.2">
      <c r="B32" s="8"/>
      <c r="C32" s="3"/>
      <c r="D32" s="3"/>
      <c r="E32" s="3"/>
      <c r="F32" s="3"/>
      <c r="G32" s="3"/>
      <c r="H32" s="3"/>
      <c r="I32" s="3"/>
      <c r="J32" s="3"/>
    </row>
    <row r="33" spans="2:10" x14ac:dyDescent="0.2">
      <c r="B33" s="8"/>
      <c r="C33" s="3"/>
      <c r="D33" s="3"/>
      <c r="E33" s="3"/>
      <c r="F33" s="3"/>
      <c r="G33" s="3"/>
      <c r="H33" s="3"/>
      <c r="I33" s="3"/>
      <c r="J33" s="3"/>
    </row>
    <row r="34" spans="2:10" x14ac:dyDescent="0.2">
      <c r="B34" s="8"/>
      <c r="C34" s="3"/>
      <c r="D34" s="3"/>
      <c r="E34" s="3"/>
      <c r="F34" s="3"/>
      <c r="G34" s="3"/>
      <c r="H34" s="3"/>
      <c r="I34" s="3"/>
      <c r="J34" s="3"/>
    </row>
    <row r="35" spans="2:10" x14ac:dyDescent="0.2">
      <c r="B35" s="8"/>
      <c r="C35" s="3"/>
      <c r="D35" s="3"/>
      <c r="E35" s="3"/>
      <c r="F35" s="3"/>
      <c r="G35" s="3"/>
      <c r="H35" s="3"/>
      <c r="I35" s="3"/>
      <c r="J35" s="3"/>
    </row>
    <row r="36" spans="2:10" x14ac:dyDescent="0.2">
      <c r="C36" s="3"/>
      <c r="D36" s="3"/>
      <c r="E36" s="3"/>
      <c r="F36" s="3"/>
      <c r="G36" s="3"/>
      <c r="H36" s="3"/>
      <c r="I36" s="3"/>
      <c r="J36" s="3"/>
    </row>
    <row r="37" spans="2:10" x14ac:dyDescent="0.2">
      <c r="B37" s="8"/>
      <c r="C37" s="3"/>
      <c r="D37" s="3"/>
      <c r="E37" s="3"/>
      <c r="F37" s="3"/>
      <c r="G37" s="3"/>
      <c r="H37" s="3"/>
      <c r="I37" s="3"/>
      <c r="J37" s="3"/>
    </row>
    <row r="38" spans="2:10" x14ac:dyDescent="0.2">
      <c r="B38" s="8"/>
      <c r="C38" s="3"/>
      <c r="D38" s="3"/>
      <c r="E38" s="3"/>
      <c r="F38" s="3"/>
      <c r="G38" s="3"/>
      <c r="H38" s="3"/>
      <c r="I38" s="3"/>
      <c r="J38" s="3"/>
    </row>
    <row r="39" spans="2:10" x14ac:dyDescent="0.2">
      <c r="B39" s="8"/>
      <c r="C39" s="3"/>
      <c r="D39" s="3"/>
      <c r="E39" s="3"/>
      <c r="F39" s="3"/>
      <c r="G39" s="3"/>
      <c r="H39" s="3"/>
      <c r="I39" s="3"/>
      <c r="J39" s="3"/>
    </row>
    <row r="40" spans="2:10" x14ac:dyDescent="0.2">
      <c r="B40" s="8"/>
      <c r="C40" s="3"/>
      <c r="D40" s="3"/>
      <c r="E40" s="3"/>
      <c r="F40" s="3"/>
      <c r="G40" s="3"/>
      <c r="H40" s="3"/>
      <c r="I40" s="3"/>
      <c r="J40" s="3"/>
    </row>
    <row r="41" spans="2:10" x14ac:dyDescent="0.2">
      <c r="C41" s="3"/>
      <c r="D41" s="3"/>
      <c r="E41" s="3"/>
      <c r="F41" s="3"/>
      <c r="G41" s="3"/>
      <c r="H41" s="3"/>
      <c r="I41" s="3"/>
      <c r="J41" s="3"/>
    </row>
    <row r="42" spans="2:10" x14ac:dyDescent="0.2">
      <c r="B42" s="8"/>
      <c r="C42" s="3"/>
      <c r="D42" s="3"/>
      <c r="E42" s="3"/>
      <c r="F42" s="3"/>
      <c r="G42" s="3"/>
      <c r="H42" s="3"/>
      <c r="I42" s="3"/>
      <c r="J42" s="3"/>
    </row>
    <row r="43" spans="2:10" x14ac:dyDescent="0.2">
      <c r="B43" s="8"/>
      <c r="C43" s="3"/>
      <c r="D43" s="3"/>
      <c r="E43" s="3"/>
      <c r="F43" s="3"/>
      <c r="G43" s="3"/>
      <c r="H43" s="3"/>
      <c r="I43" s="3"/>
      <c r="J43" s="3"/>
    </row>
    <row r="44" spans="2:10" x14ac:dyDescent="0.2">
      <c r="B44" s="8"/>
      <c r="C44" s="3"/>
      <c r="D44" s="3"/>
      <c r="E44" s="3"/>
      <c r="F44" s="3"/>
      <c r="G44" s="3"/>
      <c r="H44" s="3"/>
      <c r="I44" s="3"/>
      <c r="J44" s="3"/>
    </row>
    <row r="45" spans="2:10" x14ac:dyDescent="0.2">
      <c r="B45" s="8"/>
      <c r="C45" s="3"/>
      <c r="D45" s="3"/>
      <c r="E45" s="3"/>
      <c r="F45" s="3"/>
      <c r="G45" s="3"/>
      <c r="H45" s="3"/>
      <c r="I45" s="3"/>
      <c r="J45" s="3"/>
    </row>
    <row r="46" spans="2:10" x14ac:dyDescent="0.2">
      <c r="C46" s="3"/>
      <c r="D46" s="3"/>
      <c r="E46" s="3"/>
      <c r="F46" s="3"/>
      <c r="G46" s="3"/>
      <c r="H46" s="3"/>
      <c r="I46" s="3"/>
      <c r="J46" s="3"/>
    </row>
    <row r="47" spans="2:10" x14ac:dyDescent="0.2">
      <c r="B47" s="8"/>
      <c r="C47" s="3"/>
      <c r="D47" s="3"/>
      <c r="E47" s="3"/>
      <c r="F47" s="3"/>
      <c r="G47" s="3"/>
      <c r="H47" s="3"/>
      <c r="I47" s="3"/>
      <c r="J47" s="3"/>
    </row>
    <row r="48" spans="2:10" x14ac:dyDescent="0.2">
      <c r="B48" s="8"/>
      <c r="C48" s="3"/>
      <c r="D48" s="3"/>
      <c r="E48" s="3"/>
      <c r="F48" s="3"/>
      <c r="G48" s="3"/>
      <c r="H48" s="3"/>
      <c r="I48" s="3"/>
      <c r="J48" s="3"/>
    </row>
    <row r="49" spans="2:10" x14ac:dyDescent="0.2">
      <c r="B49" s="8"/>
      <c r="C49" s="3"/>
      <c r="D49" s="3"/>
      <c r="E49" s="3"/>
      <c r="F49" s="3"/>
      <c r="G49" s="3"/>
      <c r="H49" s="3"/>
      <c r="I49" s="3"/>
      <c r="J49" s="3"/>
    </row>
    <row r="50" spans="2:10" x14ac:dyDescent="0.2">
      <c r="B50" s="8"/>
      <c r="C50" s="3"/>
      <c r="D50" s="3"/>
      <c r="E50" s="3"/>
      <c r="F50" s="3"/>
      <c r="G50" s="3"/>
      <c r="H50" s="3"/>
      <c r="I50" s="3"/>
      <c r="J50" s="3"/>
    </row>
    <row r="51" spans="2:10" x14ac:dyDescent="0.2">
      <c r="C51" s="3"/>
      <c r="D51" s="3"/>
      <c r="E51" s="3"/>
      <c r="F51" s="3"/>
      <c r="G51" s="3"/>
      <c r="H51" s="3"/>
      <c r="I51" s="3"/>
      <c r="J51" s="3"/>
    </row>
    <row r="52" spans="2:10" x14ac:dyDescent="0.2">
      <c r="B52" s="8"/>
      <c r="C52" s="3"/>
      <c r="D52" s="3"/>
      <c r="E52" s="3"/>
      <c r="F52" s="3"/>
      <c r="G52" s="3"/>
      <c r="H52" s="3"/>
      <c r="I52" s="3"/>
      <c r="J52" s="3"/>
    </row>
    <row r="53" spans="2:10" x14ac:dyDescent="0.2">
      <c r="B53" s="8"/>
      <c r="C53" s="3"/>
      <c r="D53" s="3"/>
      <c r="E53" s="3"/>
      <c r="F53" s="3"/>
      <c r="G53" s="3"/>
      <c r="H53" s="3"/>
      <c r="I53" s="3"/>
      <c r="J53" s="3"/>
    </row>
    <row r="54" spans="2:10" x14ac:dyDescent="0.2">
      <c r="B54" s="8"/>
      <c r="C54" s="3"/>
      <c r="D54" s="3"/>
      <c r="E54" s="3"/>
      <c r="F54" s="3"/>
      <c r="G54" s="3"/>
      <c r="H54" s="3"/>
      <c r="I54" s="3"/>
      <c r="J54" s="3"/>
    </row>
    <row r="55" spans="2:10" x14ac:dyDescent="0.2">
      <c r="B55" s="8"/>
      <c r="C55" s="3"/>
      <c r="D55" s="3"/>
      <c r="E55" s="3"/>
      <c r="F55" s="3"/>
      <c r="G55" s="3"/>
      <c r="H55" s="3"/>
      <c r="I55" s="3"/>
      <c r="J55" s="3"/>
    </row>
    <row r="56" spans="2:10" x14ac:dyDescent="0.2">
      <c r="C56" s="3"/>
      <c r="D56" s="3"/>
      <c r="E56" s="3"/>
      <c r="F56" s="3"/>
      <c r="G56" s="3"/>
      <c r="H56" s="3"/>
      <c r="I56" s="3"/>
      <c r="J56" s="3"/>
    </row>
    <row r="57" spans="2:10" x14ac:dyDescent="0.2">
      <c r="B57" s="8"/>
      <c r="C57" s="3"/>
      <c r="D57" s="3"/>
      <c r="E57" s="3"/>
      <c r="F57" s="3"/>
      <c r="G57" s="3"/>
      <c r="H57" s="3"/>
      <c r="I57" s="3"/>
      <c r="J57" s="3"/>
    </row>
    <row r="58" spans="2:10" x14ac:dyDescent="0.2">
      <c r="B58" s="8"/>
      <c r="C58" s="3"/>
      <c r="D58" s="3"/>
      <c r="E58" s="3"/>
      <c r="F58" s="3"/>
      <c r="G58" s="3"/>
      <c r="H58" s="3"/>
      <c r="I58" s="3"/>
      <c r="J58" s="3"/>
    </row>
    <row r="59" spans="2:10" x14ac:dyDescent="0.2">
      <c r="B59" s="8"/>
      <c r="C59" s="3"/>
      <c r="D59" s="3"/>
      <c r="E59" s="3"/>
      <c r="F59" s="3"/>
      <c r="G59" s="3"/>
      <c r="H59" s="3"/>
      <c r="I59" s="3"/>
      <c r="J59" s="3"/>
    </row>
    <row r="60" spans="2:10" x14ac:dyDescent="0.2">
      <c r="B60" s="8"/>
      <c r="C60" s="3"/>
      <c r="D60" s="3"/>
      <c r="E60" s="3"/>
      <c r="F60" s="3"/>
      <c r="G60" s="3"/>
      <c r="H60" s="3"/>
      <c r="I60" s="3"/>
      <c r="J60" s="3"/>
    </row>
    <row r="61" spans="2:10" x14ac:dyDescent="0.2">
      <c r="C61" s="3"/>
      <c r="D61" s="3"/>
      <c r="E61" s="3"/>
      <c r="F61" s="3"/>
      <c r="G61" s="3"/>
      <c r="H61" s="3"/>
      <c r="I61" s="3"/>
      <c r="J61" s="3"/>
    </row>
    <row r="62" spans="2:10" x14ac:dyDescent="0.2">
      <c r="B62" s="8"/>
      <c r="C62" s="3"/>
      <c r="D62" s="3"/>
      <c r="E62" s="3"/>
      <c r="F62" s="3"/>
      <c r="G62" s="3"/>
      <c r="H62" s="3"/>
      <c r="I62" s="3"/>
      <c r="J62" s="3"/>
    </row>
    <row r="63" spans="2:10" x14ac:dyDescent="0.2">
      <c r="B63" s="8"/>
      <c r="C63" s="3"/>
      <c r="D63" s="3"/>
      <c r="E63" s="3"/>
      <c r="F63" s="3"/>
      <c r="G63" s="3"/>
      <c r="H63" s="3"/>
      <c r="I63" s="3"/>
      <c r="J63" s="3"/>
    </row>
    <row r="64" spans="2:10" x14ac:dyDescent="0.2">
      <c r="B64" s="8"/>
      <c r="C64" s="3"/>
      <c r="D64" s="3"/>
      <c r="E64" s="3"/>
      <c r="F64" s="3"/>
      <c r="G64" s="3"/>
      <c r="H64" s="3"/>
      <c r="I64" s="3"/>
      <c r="J64" s="3"/>
    </row>
    <row r="65" spans="2:10" x14ac:dyDescent="0.2">
      <c r="B65" s="8"/>
      <c r="C65" s="3"/>
      <c r="D65" s="3"/>
      <c r="E65" s="3"/>
      <c r="F65" s="3"/>
      <c r="G65" s="3"/>
      <c r="H65" s="3"/>
      <c r="I65" s="3"/>
      <c r="J65" s="3"/>
    </row>
    <row r="66" spans="2:10" x14ac:dyDescent="0.2">
      <c r="C66" s="3"/>
      <c r="D66" s="3"/>
      <c r="E66" s="3"/>
      <c r="F66" s="3"/>
      <c r="G66" s="3"/>
      <c r="H66" s="3"/>
      <c r="I66" s="3"/>
      <c r="J66" s="3"/>
    </row>
    <row r="67" spans="2:10" x14ac:dyDescent="0.2">
      <c r="B67" s="8"/>
      <c r="C67" s="3"/>
      <c r="D67" s="3"/>
      <c r="E67" s="3"/>
      <c r="F67" s="3"/>
      <c r="G67" s="3"/>
      <c r="H67" s="3"/>
      <c r="I67" s="3"/>
      <c r="J67" s="3"/>
    </row>
    <row r="68" spans="2:10" x14ac:dyDescent="0.2">
      <c r="B68" s="8"/>
      <c r="C68" s="3"/>
      <c r="D68" s="3"/>
      <c r="E68" s="3"/>
      <c r="F68" s="3"/>
      <c r="G68" s="3"/>
      <c r="H68" s="3"/>
      <c r="I68" s="3"/>
      <c r="J68" s="3"/>
    </row>
    <row r="69" spans="2:10" x14ac:dyDescent="0.2">
      <c r="B69" s="8"/>
      <c r="C69" s="3"/>
      <c r="D69" s="3"/>
      <c r="E69" s="3"/>
      <c r="F69" s="3"/>
      <c r="G69" s="3"/>
      <c r="H69" s="3"/>
      <c r="I69" s="3"/>
      <c r="J69" s="3"/>
    </row>
    <row r="70" spans="2:10" x14ac:dyDescent="0.2">
      <c r="B70" s="8"/>
      <c r="C70" s="3"/>
      <c r="D70" s="3"/>
      <c r="E70" s="3"/>
      <c r="F70" s="3"/>
      <c r="G70" s="3"/>
      <c r="H70" s="3"/>
      <c r="I70" s="3"/>
      <c r="J70" s="3"/>
    </row>
    <row r="71" spans="2:10" x14ac:dyDescent="0.2">
      <c r="C71" s="3"/>
      <c r="D71" s="3"/>
      <c r="E71" s="3"/>
      <c r="F71" s="3"/>
      <c r="G71" s="3"/>
      <c r="H71" s="3"/>
      <c r="I71" s="3"/>
      <c r="J71" s="3"/>
    </row>
    <row r="72" spans="2:10" x14ac:dyDescent="0.2">
      <c r="B72" s="8"/>
      <c r="C72" s="3"/>
      <c r="D72" s="3"/>
      <c r="E72" s="3"/>
      <c r="F72" s="3"/>
      <c r="G72" s="3"/>
      <c r="H72" s="3"/>
      <c r="I72" s="3"/>
      <c r="J72" s="3"/>
    </row>
    <row r="73" spans="2:10" x14ac:dyDescent="0.2">
      <c r="B73" s="8"/>
      <c r="C73" s="3"/>
      <c r="D73" s="3"/>
      <c r="E73" s="3"/>
      <c r="F73" s="3"/>
      <c r="G73" s="3"/>
      <c r="H73" s="3"/>
      <c r="I73" s="3"/>
      <c r="J73" s="3"/>
    </row>
    <row r="74" spans="2:10" x14ac:dyDescent="0.2">
      <c r="B74" s="8"/>
      <c r="C74" s="3"/>
      <c r="D74" s="3"/>
      <c r="E74" s="3"/>
      <c r="F74" s="3"/>
      <c r="G74" s="3"/>
      <c r="H74" s="3"/>
      <c r="I74" s="3"/>
      <c r="J74" s="3"/>
    </row>
    <row r="75" spans="2:10" x14ac:dyDescent="0.2">
      <c r="B75" s="8"/>
      <c r="C75" s="3"/>
      <c r="D75" s="3"/>
      <c r="E75" s="3"/>
      <c r="F75" s="3"/>
      <c r="G75" s="3"/>
      <c r="H75" s="3"/>
      <c r="I75" s="3"/>
      <c r="J75" s="3"/>
    </row>
    <row r="76" spans="2:10" x14ac:dyDescent="0.2">
      <c r="C76" s="3"/>
      <c r="D76" s="3"/>
      <c r="E76" s="3"/>
      <c r="F76" s="3"/>
      <c r="G76" s="3"/>
      <c r="H76" s="3"/>
      <c r="I76" s="3"/>
      <c r="J76" s="3"/>
    </row>
    <row r="77" spans="2:10" x14ac:dyDescent="0.2">
      <c r="B77" s="8"/>
      <c r="C77" s="3"/>
      <c r="D77" s="3"/>
      <c r="E77" s="3"/>
      <c r="F77" s="3"/>
      <c r="G77" s="3"/>
      <c r="H77" s="3"/>
      <c r="I77" s="3"/>
      <c r="J77" s="3"/>
    </row>
    <row r="78" spans="2:10" x14ac:dyDescent="0.2">
      <c r="B78" s="8"/>
      <c r="C78" s="3"/>
      <c r="D78" s="3"/>
      <c r="E78" s="3"/>
      <c r="F78" s="3"/>
      <c r="G78" s="3"/>
      <c r="H78" s="3"/>
      <c r="I78" s="3"/>
      <c r="J78" s="3"/>
    </row>
    <row r="79" spans="2:10" x14ac:dyDescent="0.2">
      <c r="B79" s="8"/>
      <c r="C79" s="3"/>
      <c r="D79" s="3"/>
      <c r="E79" s="3"/>
      <c r="F79" s="3"/>
      <c r="G79" s="3"/>
      <c r="H79" s="3"/>
      <c r="I79" s="3"/>
      <c r="J79" s="3"/>
    </row>
    <row r="80" spans="2:10" x14ac:dyDescent="0.2">
      <c r="B80" s="8"/>
      <c r="C80" s="3"/>
      <c r="D80" s="3"/>
      <c r="E80" s="3"/>
      <c r="F80" s="3"/>
      <c r="G80" s="3"/>
      <c r="H80" s="3"/>
      <c r="I80" s="3"/>
      <c r="J80" s="3"/>
    </row>
    <row r="81" spans="2:10" x14ac:dyDescent="0.2">
      <c r="C81" s="3"/>
      <c r="D81" s="3"/>
      <c r="E81" s="3"/>
      <c r="F81" s="3"/>
      <c r="G81" s="3"/>
      <c r="H81" s="3"/>
      <c r="I81" s="3"/>
      <c r="J81" s="3"/>
    </row>
    <row r="82" spans="2:10" x14ac:dyDescent="0.2">
      <c r="B82" s="8"/>
      <c r="C82" s="3"/>
      <c r="D82" s="3"/>
      <c r="E82" s="3"/>
      <c r="F82" s="3"/>
      <c r="G82" s="3"/>
      <c r="H82" s="3"/>
      <c r="I82" s="3"/>
      <c r="J82" s="3"/>
    </row>
    <row r="83" spans="2:10" x14ac:dyDescent="0.2">
      <c r="B83" s="8"/>
      <c r="C83" s="3"/>
      <c r="D83" s="3"/>
      <c r="E83" s="3"/>
      <c r="F83" s="3"/>
      <c r="G83" s="3"/>
      <c r="H83" s="3"/>
      <c r="I83" s="3"/>
      <c r="J83" s="3"/>
    </row>
    <row r="84" spans="2:10" x14ac:dyDescent="0.2">
      <c r="B84" s="8"/>
      <c r="C84" s="3"/>
      <c r="D84" s="3"/>
      <c r="E84" s="3"/>
      <c r="F84" s="3"/>
      <c r="G84" s="3"/>
      <c r="H84" s="3"/>
      <c r="I84" s="3"/>
      <c r="J84" s="3"/>
    </row>
    <row r="85" spans="2:10" x14ac:dyDescent="0.2">
      <c r="B85" s="8"/>
      <c r="C85" s="3"/>
      <c r="D85" s="3"/>
      <c r="E85" s="3"/>
      <c r="F85" s="3"/>
      <c r="G85" s="3"/>
      <c r="H85" s="3"/>
      <c r="I85" s="3"/>
      <c r="J85" s="3"/>
    </row>
    <row r="86" spans="2:10" x14ac:dyDescent="0.2">
      <c r="C86" s="3"/>
      <c r="D86" s="3"/>
      <c r="E86" s="3"/>
      <c r="F86" s="3"/>
      <c r="G86" s="3"/>
      <c r="H86" s="3"/>
      <c r="I86" s="3"/>
      <c r="J86" s="3"/>
    </row>
    <row r="87" spans="2:10" x14ac:dyDescent="0.2">
      <c r="B87" s="8"/>
      <c r="C87" s="3"/>
      <c r="D87" s="3"/>
      <c r="E87" s="3"/>
      <c r="F87" s="3"/>
      <c r="G87" s="3"/>
      <c r="H87" s="3"/>
      <c r="I87" s="3"/>
      <c r="J87" s="3"/>
    </row>
    <row r="88" spans="2:10" x14ac:dyDescent="0.2">
      <c r="B88" s="8"/>
      <c r="C88" s="3"/>
      <c r="D88" s="3"/>
      <c r="E88" s="3"/>
      <c r="F88" s="3"/>
      <c r="G88" s="3"/>
      <c r="H88" s="3"/>
      <c r="I88" s="3"/>
      <c r="J88" s="3"/>
    </row>
    <row r="89" spans="2:10" x14ac:dyDescent="0.2">
      <c r="B89" s="8"/>
      <c r="C89" s="3"/>
      <c r="D89" s="3"/>
      <c r="E89" s="3"/>
      <c r="F89" s="3"/>
      <c r="G89" s="3"/>
      <c r="H89" s="3"/>
      <c r="I89" s="3"/>
      <c r="J89" s="3"/>
    </row>
    <row r="90" spans="2:10" x14ac:dyDescent="0.2">
      <c r="B90" s="8"/>
      <c r="C90" s="3"/>
      <c r="D90" s="3"/>
      <c r="E90" s="3"/>
      <c r="F90" s="3"/>
      <c r="G90" s="3"/>
      <c r="H90" s="3"/>
      <c r="I90" s="3"/>
      <c r="J90" s="3"/>
    </row>
    <row r="91" spans="2:10" x14ac:dyDescent="0.2">
      <c r="C91" s="3"/>
      <c r="D91" s="3"/>
      <c r="E91" s="3"/>
      <c r="F91" s="3"/>
      <c r="G91" s="3"/>
      <c r="H91" s="3"/>
      <c r="I91" s="3"/>
      <c r="J91" s="3"/>
    </row>
    <row r="92" spans="2:10" x14ac:dyDescent="0.2">
      <c r="B92" s="8"/>
      <c r="C92" s="3"/>
      <c r="D92" s="3"/>
      <c r="E92" s="3"/>
      <c r="F92" s="3"/>
      <c r="G92" s="3"/>
      <c r="H92" s="3"/>
      <c r="I92" s="3"/>
      <c r="J92" s="3"/>
    </row>
    <row r="93" spans="2:10" x14ac:dyDescent="0.2">
      <c r="B93" s="8"/>
      <c r="C93" s="3"/>
      <c r="D93" s="3"/>
      <c r="E93" s="3"/>
      <c r="F93" s="3"/>
      <c r="G93" s="3"/>
      <c r="H93" s="3"/>
      <c r="I93" s="3"/>
      <c r="J93" s="3"/>
    </row>
    <row r="94" spans="2:10" x14ac:dyDescent="0.2">
      <c r="B94" s="8"/>
      <c r="C94" s="3"/>
      <c r="D94" s="3"/>
      <c r="E94" s="3"/>
      <c r="F94" s="3"/>
      <c r="G94" s="3"/>
      <c r="H94" s="3"/>
      <c r="I94" s="3"/>
      <c r="J94" s="3"/>
    </row>
    <row r="95" spans="2:10" x14ac:dyDescent="0.2">
      <c r="B95" s="8"/>
      <c r="C95" s="3"/>
      <c r="D95" s="3"/>
      <c r="E95" s="3"/>
      <c r="F95" s="3"/>
      <c r="G95" s="3"/>
      <c r="H95" s="3"/>
      <c r="I95" s="3"/>
      <c r="J95" s="3"/>
    </row>
    <row r="96" spans="2:10" x14ac:dyDescent="0.2">
      <c r="B96" s="8"/>
      <c r="C96" s="3"/>
      <c r="D96" s="3"/>
      <c r="E96" s="3"/>
      <c r="F96" s="3"/>
      <c r="G96" s="3"/>
      <c r="H96" s="3"/>
      <c r="I96" s="3"/>
      <c r="J96" s="3"/>
    </row>
    <row r="97" spans="2:10" x14ac:dyDescent="0.2">
      <c r="C97" s="3"/>
      <c r="D97" s="3"/>
      <c r="E97" s="3"/>
      <c r="F97" s="3"/>
      <c r="G97" s="3"/>
      <c r="H97" s="3"/>
      <c r="I97" s="3"/>
      <c r="J97" s="3"/>
    </row>
    <row r="98" spans="2:10" x14ac:dyDescent="0.2">
      <c r="B98" s="8"/>
      <c r="C98" s="3"/>
      <c r="D98" s="3"/>
      <c r="E98" s="3"/>
      <c r="F98" s="3"/>
      <c r="G98" s="3"/>
      <c r="H98" s="3"/>
      <c r="I98" s="3"/>
      <c r="J98" s="3"/>
    </row>
    <row r="99" spans="2:10" x14ac:dyDescent="0.2">
      <c r="B99" s="8"/>
      <c r="C99" s="3"/>
      <c r="D99" s="3"/>
      <c r="E99" s="3"/>
      <c r="F99" s="3"/>
      <c r="G99" s="3"/>
      <c r="H99" s="3"/>
      <c r="I99" s="3"/>
      <c r="J99" s="3"/>
    </row>
    <row r="100" spans="2:10" x14ac:dyDescent="0.2">
      <c r="B100" s="8"/>
      <c r="C100" s="3"/>
      <c r="D100" s="3"/>
      <c r="E100" s="3"/>
      <c r="F100" s="3"/>
      <c r="G100" s="3"/>
      <c r="H100" s="3"/>
      <c r="I100" s="3"/>
      <c r="J100" s="3"/>
    </row>
    <row r="101" spans="2:10" x14ac:dyDescent="0.2">
      <c r="B101" s="8"/>
      <c r="C101" s="3"/>
      <c r="D101" s="3"/>
      <c r="E101" s="3"/>
      <c r="F101" s="3"/>
      <c r="G101" s="3"/>
      <c r="H101" s="3"/>
      <c r="I101" s="3"/>
      <c r="J101" s="3"/>
    </row>
    <row r="102" spans="2:10" x14ac:dyDescent="0.2">
      <c r="B102" s="8"/>
      <c r="C102" s="3"/>
      <c r="D102" s="3"/>
      <c r="E102" s="3"/>
      <c r="F102" s="3"/>
      <c r="G102" s="3"/>
      <c r="H102" s="3"/>
      <c r="I102" s="3"/>
      <c r="J102" s="3"/>
    </row>
    <row r="103" spans="2:10" x14ac:dyDescent="0.2">
      <c r="C103" s="3"/>
      <c r="D103" s="3"/>
      <c r="E103" s="3"/>
      <c r="F103" s="3"/>
      <c r="G103" s="3"/>
      <c r="H103" s="3"/>
      <c r="I103" s="3"/>
      <c r="J103" s="3"/>
    </row>
    <row r="104" spans="2:10" x14ac:dyDescent="0.2">
      <c r="B104" s="8"/>
      <c r="C104" s="3"/>
      <c r="D104" s="3"/>
      <c r="E104" s="3"/>
      <c r="F104" s="3"/>
      <c r="G104" s="3"/>
      <c r="H104" s="3"/>
      <c r="I104" s="3"/>
      <c r="J104" s="3"/>
    </row>
    <row r="105" spans="2:10" x14ac:dyDescent="0.2">
      <c r="B105" s="8"/>
      <c r="C105" s="3"/>
      <c r="D105" s="3"/>
      <c r="E105" s="3"/>
      <c r="F105" s="3"/>
      <c r="G105" s="3"/>
      <c r="H105" s="3"/>
      <c r="I105" s="3"/>
      <c r="J105" s="3"/>
    </row>
    <row r="106" spans="2:10" x14ac:dyDescent="0.2">
      <c r="B106" s="8"/>
      <c r="C106" s="3"/>
      <c r="D106" s="3"/>
      <c r="E106" s="3"/>
      <c r="F106" s="3"/>
      <c r="G106" s="3"/>
      <c r="H106" s="3"/>
      <c r="I106" s="3"/>
      <c r="J106" s="3"/>
    </row>
    <row r="107" spans="2:10" x14ac:dyDescent="0.2">
      <c r="B107" s="8"/>
      <c r="C107" s="3"/>
      <c r="D107" s="3"/>
      <c r="E107" s="3"/>
      <c r="F107" s="3"/>
      <c r="G107" s="3"/>
      <c r="H107" s="3"/>
      <c r="I107" s="3"/>
      <c r="J107" s="3"/>
    </row>
    <row r="108" spans="2:10" x14ac:dyDescent="0.2">
      <c r="B108" s="8"/>
      <c r="C108" s="3"/>
      <c r="D108" s="3"/>
      <c r="E108" s="3"/>
      <c r="F108" s="3"/>
      <c r="G108" s="3"/>
      <c r="H108" s="3"/>
      <c r="I108" s="3"/>
      <c r="J108" s="3"/>
    </row>
    <row r="109" spans="2:10" x14ac:dyDescent="0.2">
      <c r="C109" s="3"/>
      <c r="D109" s="3"/>
      <c r="E109" s="3"/>
      <c r="F109" s="3"/>
      <c r="G109" s="3"/>
      <c r="H109" s="3"/>
      <c r="I109" s="3"/>
      <c r="J109" s="3"/>
    </row>
  </sheetData>
  <autoFilter ref="A1:J109" xr:uid="{7854C9A0-7D4A-45AA-B298-75560E8DF47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f99584b-c75a-4353-bc54-07b379bbb681">
      <UserInfo>
        <DisplayName>Remko Mewe</DisplayName>
        <AccountId>86</AccountId>
        <AccountType/>
      </UserInfo>
      <UserInfo>
        <DisplayName>Karin van Hoey</DisplayName>
        <AccountId>23</AccountId>
        <AccountType/>
      </UserInfo>
      <UserInfo>
        <DisplayName>Abdel Zaouia</DisplayName>
        <AccountId>83</AccountId>
        <AccountType/>
      </UserInfo>
      <UserInfo>
        <DisplayName>Savvas Paschos</DisplayName>
        <AccountId>156</AccountId>
        <AccountType/>
      </UserInfo>
      <UserInfo>
        <DisplayName>Aziza el Allachi</DisplayName>
        <AccountId>61</AccountId>
        <AccountType/>
      </UserInfo>
      <UserInfo>
        <DisplayName>Sobia Mohammad - Idu</DisplayName>
        <AccountId>62</AccountId>
        <AccountType/>
      </UserInfo>
      <UserInfo>
        <DisplayName>Delphi Coppens</DisplayName>
        <AccountId>17</AccountId>
        <AccountType/>
      </UserInfo>
      <UserInfo>
        <DisplayName>Sandra Ederveen</DisplayName>
        <AccountId>208</AccountId>
        <AccountType/>
      </UserInfo>
      <UserInfo>
        <DisplayName>Michenou Beld</DisplayName>
        <AccountId>148</AccountId>
        <AccountType/>
      </UserInfo>
      <UserInfo>
        <DisplayName>Anneke Haitjema</DisplayName>
        <AccountId>14</AccountId>
        <AccountType/>
      </UserInfo>
      <UserInfo>
        <DisplayName>Louisa Hallewas</DisplayName>
        <AccountId>13</AccountId>
        <AccountType/>
      </UserInfo>
    </SharedWithUsers>
    <TaxCatchAll xmlns="df99584b-c75a-4353-bc54-07b379bbb681" xsi:nil="true"/>
    <lcf76f155ced4ddcb4097134ff3c332f xmlns="8cec0d02-22f3-4433-8bc6-058aaa333f4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E988EEDCD105419DBCC378AE85804B" ma:contentTypeVersion="20" ma:contentTypeDescription="Een nieuw document maken." ma:contentTypeScope="" ma:versionID="54108a1e0b2db37bfd5fbbcbf0e67333">
  <xsd:schema xmlns:xsd="http://www.w3.org/2001/XMLSchema" xmlns:xs="http://www.w3.org/2001/XMLSchema" xmlns:p="http://schemas.microsoft.com/office/2006/metadata/properties" xmlns:ns2="8cec0d02-22f3-4433-8bc6-058aaa333f4a" xmlns:ns3="df99584b-c75a-4353-bc54-07b379bbb681" targetNamespace="http://schemas.microsoft.com/office/2006/metadata/properties" ma:root="true" ma:fieldsID="8e6e3a3ed9f8751701c3d0a3abf2d5b9" ns2:_="" ns3:_="">
    <xsd:import namespace="8cec0d02-22f3-4433-8bc6-058aaa333f4a"/>
    <xsd:import namespace="df99584b-c75a-4353-bc54-07b379bbb6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ec0d02-22f3-4433-8bc6-058aaa333f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07b4953-9039-4bdc-b7f8-dd32acf8f4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99584b-c75a-4353-bc54-07b379bbb681"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b2193bf9-48cc-4644-a23d-bcd6e1eb11c9}" ma:internalName="TaxCatchAll" ma:showField="CatchAllData" ma:web="df99584b-c75a-4353-bc54-07b379bbb6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77584-3173-47CB-9B77-5F0782567C14}">
  <ds:schemaRefs>
    <ds:schemaRef ds:uri="http://schemas.microsoft.com/sharepoint/v3/contenttype/forms"/>
  </ds:schemaRefs>
</ds:datastoreItem>
</file>

<file path=customXml/itemProps2.xml><?xml version="1.0" encoding="utf-8"?>
<ds:datastoreItem xmlns:ds="http://schemas.openxmlformats.org/officeDocument/2006/customXml" ds:itemID="{38CF9BC4-235F-491D-8494-E7784CE3BCBC}">
  <ds:schemaRefs>
    <ds:schemaRef ds:uri="http://www.w3.org/XML/1998/namespace"/>
    <ds:schemaRef ds:uri="http://purl.org/dc/terms/"/>
    <ds:schemaRef ds:uri="http://purl.org/dc/elements/1.1/"/>
    <ds:schemaRef ds:uri="8cec0d02-22f3-4433-8bc6-058aaa333f4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df99584b-c75a-4353-bc54-07b379bbb681"/>
    <ds:schemaRef ds:uri="http://purl.org/dc/dcmitype/"/>
  </ds:schemaRefs>
</ds:datastoreItem>
</file>

<file path=customXml/itemProps3.xml><?xml version="1.0" encoding="utf-8"?>
<ds:datastoreItem xmlns:ds="http://schemas.openxmlformats.org/officeDocument/2006/customXml" ds:itemID="{F8E6A6C8-F775-47FB-8DEF-9467233E3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ec0d02-22f3-4433-8bc6-058aaa333f4a"/>
    <ds:schemaRef ds:uri="df99584b-c75a-4353-bc54-07b379bbb6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136</vt:i4>
      </vt:variant>
    </vt:vector>
  </HeadingPairs>
  <TitlesOfParts>
    <vt:vector size="146" baseType="lpstr">
      <vt:lpstr>Menu</vt:lpstr>
      <vt:lpstr>Instructie</vt:lpstr>
      <vt:lpstr>1.Budget Onderzoeksproject GMS</vt:lpstr>
      <vt:lpstr>NFU Salarisschalen</vt:lpstr>
      <vt:lpstr>1.Budget Ander Project (detail)</vt:lpstr>
      <vt:lpstr>2.Budget Ander Project (GMS)</vt:lpstr>
      <vt:lpstr>Uitwerking kostenposten</vt:lpstr>
      <vt:lpstr>Instruction</vt:lpstr>
      <vt:lpstr>KWF Tarievenbeleid</vt:lpstr>
      <vt:lpstr>1.Budget Research Project GMS</vt:lpstr>
      <vt:lpstr>'Uitwerking kostenposten'!_Toc228908042</vt:lpstr>
      <vt:lpstr>'Uitwerking kostenposten'!_Toc228908043</vt:lpstr>
      <vt:lpstr>'Uitwerking kostenposten'!_Toc228908044</vt:lpstr>
      <vt:lpstr>'Uitwerking kostenposten'!_Toc228908045</vt:lpstr>
      <vt:lpstr>'Uitwerking kostenposten'!_Toc228908046</vt:lpstr>
      <vt:lpstr>'Uitwerking kostenposten'!_Toc228908047</vt:lpstr>
      <vt:lpstr>'Uitwerking kostenposten'!_Toc228908048</vt:lpstr>
      <vt:lpstr>'Uitwerking kostenposten'!_Toc228908049</vt:lpstr>
      <vt:lpstr>'Uitwerking kostenposten'!_Toc228908050</vt:lpstr>
      <vt:lpstr>'Uitwerking kostenposten'!_Toc228908051</vt:lpstr>
      <vt:lpstr>'Uitwerking kostenposten'!_Toc228908052</vt:lpstr>
      <vt:lpstr>'Uitwerking kostenposten'!_Toc228908053</vt:lpstr>
      <vt:lpstr>'Uitwerking kostenposten'!_Toc228908054</vt:lpstr>
      <vt:lpstr>'Uitwerking kostenposten'!_Toc228908055</vt:lpstr>
      <vt:lpstr>'Uitwerking kostenposten'!_Toc228908056</vt:lpstr>
      <vt:lpstr>'Uitwerking kostenposten'!_Toc228908057</vt:lpstr>
      <vt:lpstr>'Uitwerking kostenposten'!_Toc228908058</vt:lpstr>
      <vt:lpstr>'Uitwerking kostenposten'!_Toc228908059</vt:lpstr>
      <vt:lpstr>'Uitwerking kostenposten'!_Toc228908060</vt:lpstr>
      <vt:lpstr>'Uitwerking kostenposten'!_Toc228908061</vt:lpstr>
      <vt:lpstr>'Uitwerking kostenposten'!_Toc228908062</vt:lpstr>
      <vt:lpstr>'Uitwerking kostenposten'!_Toc228908063</vt:lpstr>
      <vt:lpstr>'Uitwerking kostenposten'!_Toc228908064</vt:lpstr>
      <vt:lpstr>'Uitwerking kostenposten'!_Toc228908065</vt:lpstr>
      <vt:lpstr>'Uitwerking kostenposten'!_Toc228908066</vt:lpstr>
      <vt:lpstr>'Uitwerking kostenposten'!_Toc228908067</vt:lpstr>
      <vt:lpstr>'Uitwerking kostenposten'!_Toc228908068</vt:lpstr>
      <vt:lpstr>'Uitwerking kostenposten'!_Toc228908069</vt:lpstr>
      <vt:lpstr>'Uitwerking kostenposten'!_Toc228908070</vt:lpstr>
      <vt:lpstr>'Uitwerking kostenposten'!_Toc228908071</vt:lpstr>
      <vt:lpstr>'Uitwerking kostenposten'!_Toc228908072</vt:lpstr>
      <vt:lpstr>'Uitwerking kostenposten'!_Toc228908073</vt:lpstr>
      <vt:lpstr>'Uitwerking kostenposten'!_Toc228908074</vt:lpstr>
      <vt:lpstr>'Uitwerking kostenposten'!_Toc228908075</vt:lpstr>
      <vt:lpstr>'Uitwerking kostenposten'!_Toc228908076</vt:lpstr>
      <vt:lpstr>'Uitwerking kostenposten'!_Toc228908077</vt:lpstr>
      <vt:lpstr>'Uitwerking kostenposten'!_Toc228908078</vt:lpstr>
      <vt:lpstr>'Uitwerking kostenposten'!_Toc228908079</vt:lpstr>
      <vt:lpstr>'Uitwerking kostenposten'!_Toc228908080</vt:lpstr>
      <vt:lpstr>'Uitwerking kostenposten'!_Toc228908081</vt:lpstr>
      <vt:lpstr>'Uitwerking kostenposten'!_Toc228908082</vt:lpstr>
      <vt:lpstr>'Uitwerking kostenposten'!_Toc228908083</vt:lpstr>
      <vt:lpstr>'Uitwerking kostenposten'!_Toc228908084</vt:lpstr>
      <vt:lpstr>'Uitwerking kostenposten'!_Toc228908085</vt:lpstr>
      <vt:lpstr>'Uitwerking kostenposten'!_Toc228908086</vt:lpstr>
      <vt:lpstr>'Uitwerking kostenposten'!_Toc228908087</vt:lpstr>
      <vt:lpstr>'Uitwerking kostenposten'!_Toc228908088</vt:lpstr>
      <vt:lpstr>'Uitwerking kostenposten'!_Toc228908089</vt:lpstr>
      <vt:lpstr>'Uitwerking kostenposten'!_Toc228908090</vt:lpstr>
      <vt:lpstr>'Uitwerking kostenposten'!_Toc228908091</vt:lpstr>
      <vt:lpstr>'Uitwerking kostenposten'!_Toc228908092</vt:lpstr>
      <vt:lpstr>'Uitwerking kostenposten'!_Toc228908093</vt:lpstr>
      <vt:lpstr>'Uitwerking kostenposten'!_Toc228908094</vt:lpstr>
      <vt:lpstr>'Uitwerking kostenposten'!_Toc228908095</vt:lpstr>
      <vt:lpstr>'Uitwerking kostenposten'!_Toc228908096</vt:lpstr>
      <vt:lpstr>'Uitwerking kostenposten'!_Toc228908097</vt:lpstr>
      <vt:lpstr>'Uitwerking kostenposten'!_Toc228908098</vt:lpstr>
      <vt:lpstr>'Uitwerking kostenposten'!_Toc228908099</vt:lpstr>
      <vt:lpstr>'Uitwerking kostenposten'!_Toc228908100</vt:lpstr>
      <vt:lpstr>'Uitwerking kostenposten'!_Toc228908101</vt:lpstr>
      <vt:lpstr>'Uitwerking kostenposten'!_Toc228908102</vt:lpstr>
      <vt:lpstr>'Uitwerking kostenposten'!_Toc228908103</vt:lpstr>
      <vt:lpstr>'Uitwerking kostenposten'!_Toc228908104</vt:lpstr>
      <vt:lpstr>'Uitwerking kostenposten'!_Toc228908105</vt:lpstr>
      <vt:lpstr>'Uitwerking kostenposten'!_Toc228908106</vt:lpstr>
      <vt:lpstr>'Uitwerking kostenposten'!_Toc228908107</vt:lpstr>
      <vt:lpstr>'Uitwerking kostenposten'!_Toc229575731</vt:lpstr>
      <vt:lpstr>'Uitwerking kostenposten'!_Toc229575732</vt:lpstr>
      <vt:lpstr>'Uitwerking kostenposten'!_Toc229575733</vt:lpstr>
      <vt:lpstr>'Uitwerking kostenposten'!_Toc229575734</vt:lpstr>
      <vt:lpstr>'Uitwerking kostenposten'!_Toc229575735</vt:lpstr>
      <vt:lpstr>'Uitwerking kostenposten'!_Toc229575736</vt:lpstr>
      <vt:lpstr>'Uitwerking kostenposten'!_Toc229575737</vt:lpstr>
      <vt:lpstr>'Uitwerking kostenposten'!_Toc229575738</vt:lpstr>
      <vt:lpstr>'Uitwerking kostenposten'!_Toc229575739</vt:lpstr>
      <vt:lpstr>'Uitwerking kostenposten'!_Toc229575740</vt:lpstr>
      <vt:lpstr>'Uitwerking kostenposten'!_Toc229575741</vt:lpstr>
      <vt:lpstr>'Uitwerking kostenposten'!_Toc229575742</vt:lpstr>
      <vt:lpstr>'Uitwerking kostenposten'!_Toc229575743</vt:lpstr>
      <vt:lpstr>'Uitwerking kostenposten'!_Toc229575744</vt:lpstr>
      <vt:lpstr>'Uitwerking kostenposten'!_Toc229575745</vt:lpstr>
      <vt:lpstr>'Uitwerking kostenposten'!_Toc229575746</vt:lpstr>
      <vt:lpstr>'Uitwerking kostenposten'!_Toc229575747</vt:lpstr>
      <vt:lpstr>'Uitwerking kostenposten'!_Toc229575748</vt:lpstr>
      <vt:lpstr>'Uitwerking kostenposten'!_Toc229575749</vt:lpstr>
      <vt:lpstr>'Uitwerking kostenposten'!_Toc229575750</vt:lpstr>
      <vt:lpstr>'Uitwerking kostenposten'!_Toc229575751</vt:lpstr>
      <vt:lpstr>'Uitwerking kostenposten'!_Toc229575752</vt:lpstr>
      <vt:lpstr>'Uitwerking kostenposten'!_Toc229575753</vt:lpstr>
      <vt:lpstr>'Uitwerking kostenposten'!_Toc229575754</vt:lpstr>
      <vt:lpstr>'Uitwerking kostenposten'!_Toc229575755</vt:lpstr>
      <vt:lpstr>'Uitwerking kostenposten'!_Toc229575756</vt:lpstr>
      <vt:lpstr>'Uitwerking kostenposten'!_Toc229575757</vt:lpstr>
      <vt:lpstr>'Uitwerking kostenposten'!_Toc229575758</vt:lpstr>
      <vt:lpstr>'Uitwerking kostenposten'!_Toc229575759</vt:lpstr>
      <vt:lpstr>'Uitwerking kostenposten'!_Toc229575760</vt:lpstr>
      <vt:lpstr>'Uitwerking kostenposten'!_Toc229575761</vt:lpstr>
      <vt:lpstr>'Uitwerking kostenposten'!_Toc229575762</vt:lpstr>
      <vt:lpstr>'Uitwerking kostenposten'!_Toc229575763</vt:lpstr>
      <vt:lpstr>'Uitwerking kostenposten'!_Toc229575764</vt:lpstr>
      <vt:lpstr>'Uitwerking kostenposten'!_Toc229575765</vt:lpstr>
      <vt:lpstr>'Uitwerking kostenposten'!_Toc229575766</vt:lpstr>
      <vt:lpstr>'Uitwerking kostenposten'!_Toc229575767</vt:lpstr>
      <vt:lpstr>'Uitwerking kostenposten'!_Toc229575768</vt:lpstr>
      <vt:lpstr>'Uitwerking kostenposten'!_Toc229575769</vt:lpstr>
      <vt:lpstr>'Uitwerking kostenposten'!_Toc229575770</vt:lpstr>
      <vt:lpstr>'Uitwerking kostenposten'!_Toc229575771</vt:lpstr>
      <vt:lpstr>'Uitwerking kostenposten'!_Toc229575772</vt:lpstr>
      <vt:lpstr>'Uitwerking kostenposten'!_Toc229575773</vt:lpstr>
      <vt:lpstr>'Uitwerking kostenposten'!_Toc229575774</vt:lpstr>
      <vt:lpstr>'Uitwerking kostenposten'!_Toc229575775</vt:lpstr>
      <vt:lpstr>'Uitwerking kostenposten'!_Toc229575776</vt:lpstr>
      <vt:lpstr>'Uitwerking kostenposten'!_Toc229575777</vt:lpstr>
      <vt:lpstr>'Uitwerking kostenposten'!_Toc229575778</vt:lpstr>
      <vt:lpstr>'Uitwerking kostenposten'!_Toc229575779</vt:lpstr>
      <vt:lpstr>'Uitwerking kostenposten'!_Toc229575780</vt:lpstr>
      <vt:lpstr>'Uitwerking kostenposten'!_Toc229575781</vt:lpstr>
      <vt:lpstr>'Uitwerking kostenposten'!_Toc229575782</vt:lpstr>
      <vt:lpstr>'Uitwerking kostenposten'!_Toc229575783</vt:lpstr>
      <vt:lpstr>'Uitwerking kostenposten'!_Toc229575784</vt:lpstr>
      <vt:lpstr>'Uitwerking kostenposten'!_Toc229575785</vt:lpstr>
      <vt:lpstr>'Uitwerking kostenposten'!_Toc229575786</vt:lpstr>
      <vt:lpstr>'Uitwerking kostenposten'!_Toc229575787</vt:lpstr>
      <vt:lpstr>'Uitwerking kostenposten'!_Toc229575788</vt:lpstr>
      <vt:lpstr>'Uitwerking kostenposten'!_Toc229575789</vt:lpstr>
      <vt:lpstr>'Uitwerking kostenposten'!_Toc229575790</vt:lpstr>
      <vt:lpstr>'Uitwerking kostenposten'!_Toc229575791</vt:lpstr>
      <vt:lpstr>'Uitwerking kostenposten'!_Toc229575792</vt:lpstr>
      <vt:lpstr>'Uitwerking kostenposten'!_Toc229575793</vt:lpstr>
      <vt:lpstr>'Uitwerking kostenposten'!_Toc229575794</vt:lpstr>
      <vt:lpstr>'Uitwerking kostenposten'!_Toc229575795</vt:lpstr>
      <vt:lpstr>'Uitwerking kostenposten'!_Toc229575796</vt:lpstr>
      <vt:lpstr>'1.Budget Ander Project (detail)'!Afdrukbereik</vt:lpstr>
      <vt:lpstr>'1.Budget Onderzoeksproject GMS'!Afdrukbereik</vt:lpstr>
      <vt:lpstr>'1.Budget Research Project GMS'!Afdrukbereik</vt:lpstr>
      <vt:lpstr>'2.Budget Ander Project (GMS)'!Afdrukbereik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Hallewas</dc:creator>
  <cp:keywords/>
  <dc:description/>
  <cp:lastModifiedBy>Nanoek Bos</cp:lastModifiedBy>
  <cp:revision/>
  <dcterms:created xsi:type="dcterms:W3CDTF">2021-01-28T19:32:09Z</dcterms:created>
  <dcterms:modified xsi:type="dcterms:W3CDTF">2026-07-14T07:50:48Z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0x0101006FE988EEDCD105419DBCC378AE85804B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